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570" windowWidth="38055" windowHeight="11955" activeTab="2"/>
  </bookViews>
  <sheets>
    <sheet name="Rekapitulace stavby" sheetId="1" r:id="rId1"/>
    <sheet name="2021-04-1 - MŠ Jeronýmova..." sheetId="2" r:id="rId2"/>
    <sheet name="2021-04-2 - MŠ Jeronýmova..." sheetId="3" r:id="rId3"/>
    <sheet name="Pokyny pro vyplnění" sheetId="4" r:id="rId4"/>
  </sheets>
  <definedNames>
    <definedName name="_xlnm._FilterDatabase" localSheetId="1" hidden="1">'2021-04-1 - MŠ Jeronýmova...'!$C$83:$K$96</definedName>
    <definedName name="_xlnm._FilterDatabase" localSheetId="2" hidden="1">'2021-04-2 - MŠ Jeronýmova...'!$C$99:$K$374</definedName>
    <definedName name="_xlnm.Print_Titles" localSheetId="1">'2021-04-1 - MŠ Jeronýmova...'!$83:$83</definedName>
    <definedName name="_xlnm.Print_Titles" localSheetId="2">'2021-04-2 - MŠ Jeronýmova...'!$99:$99</definedName>
    <definedName name="_xlnm.Print_Titles" localSheetId="0">'Rekapitulace stavby'!$52:$52</definedName>
    <definedName name="_xlnm.Print_Area" localSheetId="1">'2021-04-1 - MŠ Jeronýmova...'!$C$4:$J$39,'2021-04-1 - MŠ Jeronýmova...'!$C$45:$J$65,'2021-04-1 - MŠ Jeronýmova...'!$C$71:$K$96</definedName>
    <definedName name="_xlnm.Print_Area" localSheetId="2">'2021-04-2 - MŠ Jeronýmova...'!$C$4:$J$39,'2021-04-2 - MŠ Jeronýmova...'!$C$45:$J$81,'2021-04-2 - MŠ Jeronýmova...'!$C$87:$K$374</definedName>
    <definedName name="_xlnm.Print_Area" localSheetId="3">'Pokyny pro vyplnění'!$B$2:$K$71,'Pokyny pro vyplnění'!$B$74:$K$118,'Pokyny pro vyplnění'!$B$121:$K$161,'Pokyny pro vyplnění'!$B$164:$K$218</definedName>
    <definedName name="_xlnm.Print_Area" localSheetId="0">'Rekapitulace stavby'!$D$4:$AO$36,'Rekapitulace stavby'!$C$42:$AQ$57</definedName>
  </definedNames>
  <calcPr calcId="125725"/>
</workbook>
</file>

<file path=xl/calcChain.xml><?xml version="1.0" encoding="utf-8"?>
<calcChain xmlns="http://schemas.openxmlformats.org/spreadsheetml/2006/main">
  <c r="J37" i="3"/>
  <c r="J36"/>
  <c r="AY56" i="1" s="1"/>
  <c r="J35" i="3"/>
  <c r="AX56" i="1" s="1"/>
  <c r="BI374" i="3"/>
  <c r="BH374"/>
  <c r="BG374"/>
  <c r="BF374"/>
  <c r="T374"/>
  <c r="R374"/>
  <c r="P374"/>
  <c r="BI373"/>
  <c r="BH373"/>
  <c r="BG373"/>
  <c r="BF373"/>
  <c r="T373"/>
  <c r="R373"/>
  <c r="P373"/>
  <c r="BI372"/>
  <c r="BH372"/>
  <c r="BG372"/>
  <c r="BF372"/>
  <c r="T372"/>
  <c r="R372"/>
  <c r="P372"/>
  <c r="BI371"/>
  <c r="BH371"/>
  <c r="BG371"/>
  <c r="BF371"/>
  <c r="T371"/>
  <c r="R371"/>
  <c r="P371"/>
  <c r="BI370"/>
  <c r="BH370"/>
  <c r="BG370"/>
  <c r="BF370"/>
  <c r="T370"/>
  <c r="R370"/>
  <c r="P370"/>
  <c r="BI363"/>
  <c r="BH363"/>
  <c r="BG363"/>
  <c r="BF363"/>
  <c r="T363"/>
  <c r="R363"/>
  <c r="P363"/>
  <c r="BI357"/>
  <c r="BH357"/>
  <c r="BG357"/>
  <c r="BF357"/>
  <c r="T357"/>
  <c r="R357"/>
  <c r="P357"/>
  <c r="BI355"/>
  <c r="BH355"/>
  <c r="BG355"/>
  <c r="BF355"/>
  <c r="T355"/>
  <c r="R355"/>
  <c r="P355"/>
  <c r="BI353"/>
  <c r="BH353"/>
  <c r="BG353"/>
  <c r="BF353"/>
  <c r="T353"/>
  <c r="R353"/>
  <c r="P353"/>
  <c r="BI350"/>
  <c r="BH350"/>
  <c r="BG350"/>
  <c r="BF350"/>
  <c r="T350"/>
  <c r="R350"/>
  <c r="P350"/>
  <c r="BI348"/>
  <c r="BH348"/>
  <c r="BG348"/>
  <c r="BF348"/>
  <c r="T348"/>
  <c r="R348"/>
  <c r="P348"/>
  <c r="BI341"/>
  <c r="BH341"/>
  <c r="BG341"/>
  <c r="BF341"/>
  <c r="T341"/>
  <c r="R341"/>
  <c r="P341"/>
  <c r="BI338"/>
  <c r="BH338"/>
  <c r="BG338"/>
  <c r="BF338"/>
  <c r="T338"/>
  <c r="R338"/>
  <c r="P338"/>
  <c r="BI331"/>
  <c r="BH331"/>
  <c r="BG331"/>
  <c r="BF331"/>
  <c r="T331"/>
  <c r="R331"/>
  <c r="P331"/>
  <c r="BI328"/>
  <c r="BH328"/>
  <c r="BG328"/>
  <c r="BF328"/>
  <c r="T328"/>
  <c r="R328"/>
  <c r="P328"/>
  <c r="BI326"/>
  <c r="BH326"/>
  <c r="BG326"/>
  <c r="BF326"/>
  <c r="T326"/>
  <c r="R326"/>
  <c r="P326"/>
  <c r="BI323"/>
  <c r="BH323"/>
  <c r="BG323"/>
  <c r="BF323"/>
  <c r="T323"/>
  <c r="R323"/>
  <c r="P323"/>
  <c r="BI321"/>
  <c r="BH321"/>
  <c r="BG321"/>
  <c r="BF321"/>
  <c r="T321"/>
  <c r="R321"/>
  <c r="P321"/>
  <c r="BI318"/>
  <c r="BH318"/>
  <c r="BG318"/>
  <c r="BF318"/>
  <c r="T318"/>
  <c r="R318"/>
  <c r="P318"/>
  <c r="BI316"/>
  <c r="BH316"/>
  <c r="BG316"/>
  <c r="BF316"/>
  <c r="T316"/>
  <c r="R316"/>
  <c r="P316"/>
  <c r="BI314"/>
  <c r="BH314"/>
  <c r="BG314"/>
  <c r="BF314"/>
  <c r="T314"/>
  <c r="R314"/>
  <c r="P314"/>
  <c r="BI312"/>
  <c r="BH312"/>
  <c r="BG312"/>
  <c r="BF312"/>
  <c r="T312"/>
  <c r="R312"/>
  <c r="P312"/>
  <c r="BI309"/>
  <c r="BH309"/>
  <c r="BG309"/>
  <c r="BF309"/>
  <c r="T309"/>
  <c r="R309"/>
  <c r="P309"/>
  <c r="BI306"/>
  <c r="BH306"/>
  <c r="BG306"/>
  <c r="BF306"/>
  <c r="T306"/>
  <c r="R306"/>
  <c r="P306"/>
  <c r="BI303"/>
  <c r="BH303"/>
  <c r="BG303"/>
  <c r="BF303"/>
  <c r="T303"/>
  <c r="R303"/>
  <c r="P303"/>
  <c r="BI302"/>
  <c r="BH302"/>
  <c r="BG302"/>
  <c r="BF302"/>
  <c r="T302"/>
  <c r="R302"/>
  <c r="P302"/>
  <c r="BI301"/>
  <c r="BH301"/>
  <c r="BG301"/>
  <c r="BF301"/>
  <c r="T301"/>
  <c r="R301"/>
  <c r="P301"/>
  <c r="BI300"/>
  <c r="BH300"/>
  <c r="BG300"/>
  <c r="BF300"/>
  <c r="T300"/>
  <c r="R300"/>
  <c r="P300"/>
  <c r="BI298"/>
  <c r="BH298"/>
  <c r="BG298"/>
  <c r="BF298"/>
  <c r="T298"/>
  <c r="R298"/>
  <c r="P298"/>
  <c r="BI296"/>
  <c r="BH296"/>
  <c r="BG296"/>
  <c r="BF296"/>
  <c r="T296"/>
  <c r="R296"/>
  <c r="P296"/>
  <c r="BI294"/>
  <c r="BH294"/>
  <c r="BG294"/>
  <c r="BF294"/>
  <c r="T294"/>
  <c r="R294"/>
  <c r="P294"/>
  <c r="BI293"/>
  <c r="BH293"/>
  <c r="BG293"/>
  <c r="BF293"/>
  <c r="T293"/>
  <c r="R293"/>
  <c r="P293"/>
  <c r="BI291"/>
  <c r="BH291"/>
  <c r="BG291"/>
  <c r="BF291"/>
  <c r="T291"/>
  <c r="R291"/>
  <c r="P291"/>
  <c r="BI288"/>
  <c r="BH288"/>
  <c r="BG288"/>
  <c r="BF288"/>
  <c r="T288"/>
  <c r="R288"/>
  <c r="P288"/>
  <c r="BI286"/>
  <c r="BH286"/>
  <c r="BG286"/>
  <c r="BF286"/>
  <c r="T286"/>
  <c r="R286"/>
  <c r="P286"/>
  <c r="BI283"/>
  <c r="BH283"/>
  <c r="BG283"/>
  <c r="BF283"/>
  <c r="T283"/>
  <c r="R283"/>
  <c r="P283"/>
  <c r="BI281"/>
  <c r="BH281"/>
  <c r="BG281"/>
  <c r="BF281"/>
  <c r="T281"/>
  <c r="R281"/>
  <c r="P281"/>
  <c r="BI280"/>
  <c r="BH280"/>
  <c r="BG280"/>
  <c r="BF280"/>
  <c r="T280"/>
  <c r="R280"/>
  <c r="P280"/>
  <c r="BI277"/>
  <c r="BH277"/>
  <c r="BG277"/>
  <c r="BF277"/>
  <c r="T277"/>
  <c r="R277"/>
  <c r="P277"/>
  <c r="BI276"/>
  <c r="BH276"/>
  <c r="BG276"/>
  <c r="BF276"/>
  <c r="T276"/>
  <c r="R276"/>
  <c r="P276"/>
  <c r="BI275"/>
  <c r="BH275"/>
  <c r="BG275"/>
  <c r="BF275"/>
  <c r="T275"/>
  <c r="R275"/>
  <c r="P275"/>
  <c r="BI273"/>
  <c r="BH273"/>
  <c r="BG273"/>
  <c r="BF273"/>
  <c r="T273"/>
  <c r="R273"/>
  <c r="P273"/>
  <c r="BI272"/>
  <c r="BH272"/>
  <c r="BG272"/>
  <c r="BF272"/>
  <c r="T272"/>
  <c r="R272"/>
  <c r="P272"/>
  <c r="BI271"/>
  <c r="BH271"/>
  <c r="BG271"/>
  <c r="BF271"/>
  <c r="T271"/>
  <c r="R271"/>
  <c r="P271"/>
  <c r="BI269"/>
  <c r="BH269"/>
  <c r="BG269"/>
  <c r="BF269"/>
  <c r="T269"/>
  <c r="R269"/>
  <c r="P269"/>
  <c r="BI268"/>
  <c r="BH268"/>
  <c r="BG268"/>
  <c r="BF268"/>
  <c r="T268"/>
  <c r="R268"/>
  <c r="P268"/>
  <c r="BI267"/>
  <c r="BH267"/>
  <c r="BG267"/>
  <c r="BF267"/>
  <c r="T267"/>
  <c r="R267"/>
  <c r="P267"/>
  <c r="BI266"/>
  <c r="BH266"/>
  <c r="BG266"/>
  <c r="BF266"/>
  <c r="T266"/>
  <c r="R266"/>
  <c r="P266"/>
  <c r="BI265"/>
  <c r="BH265"/>
  <c r="BG265"/>
  <c r="BF265"/>
  <c r="T265"/>
  <c r="R265"/>
  <c r="P265"/>
  <c r="BI264"/>
  <c r="BH264"/>
  <c r="BG264"/>
  <c r="BF264"/>
  <c r="T264"/>
  <c r="R264"/>
  <c r="P264"/>
  <c r="BI262"/>
  <c r="BH262"/>
  <c r="BG262"/>
  <c r="BF262"/>
  <c r="T262"/>
  <c r="R262"/>
  <c r="P262"/>
  <c r="BI260"/>
  <c r="BH260"/>
  <c r="BG260"/>
  <c r="BF260"/>
  <c r="T260"/>
  <c r="R260"/>
  <c r="P260"/>
  <c r="BI258"/>
  <c r="BH258"/>
  <c r="BG258"/>
  <c r="BF258"/>
  <c r="T258"/>
  <c r="R258"/>
  <c r="P258"/>
  <c r="BI257"/>
  <c r="BH257"/>
  <c r="BG257"/>
  <c r="BF257"/>
  <c r="T257"/>
  <c r="R257"/>
  <c r="P257"/>
  <c r="BI256"/>
  <c r="BH256"/>
  <c r="BG256"/>
  <c r="BF256"/>
  <c r="T256"/>
  <c r="R256"/>
  <c r="P256"/>
  <c r="BI255"/>
  <c r="BH255"/>
  <c r="BG255"/>
  <c r="BF255"/>
  <c r="T255"/>
  <c r="R255"/>
  <c r="P255"/>
  <c r="BI254"/>
  <c r="BH254"/>
  <c r="BG254"/>
  <c r="BF254"/>
  <c r="T254"/>
  <c r="R254"/>
  <c r="P254"/>
  <c r="BI253"/>
  <c r="BH253"/>
  <c r="BG253"/>
  <c r="BF253"/>
  <c r="T253"/>
  <c r="R253"/>
  <c r="P253"/>
  <c r="BI251"/>
  <c r="BH251"/>
  <c r="BG251"/>
  <c r="BF251"/>
  <c r="T251"/>
  <c r="R251"/>
  <c r="P251"/>
  <c r="BI248"/>
  <c r="BH248"/>
  <c r="BG248"/>
  <c r="BF248"/>
  <c r="T248"/>
  <c r="R248"/>
  <c r="P248"/>
  <c r="BI246"/>
  <c r="BH246"/>
  <c r="BG246"/>
  <c r="BF246"/>
  <c r="T246"/>
  <c r="R246"/>
  <c r="P246"/>
  <c r="BI245"/>
  <c r="BH245"/>
  <c r="BG245"/>
  <c r="BF245"/>
  <c r="T245"/>
  <c r="R245"/>
  <c r="P245"/>
  <c r="BI242"/>
  <c r="BH242"/>
  <c r="BG242"/>
  <c r="BF242"/>
  <c r="T242"/>
  <c r="R242"/>
  <c r="P242"/>
  <c r="BI240"/>
  <c r="BH240"/>
  <c r="BG240"/>
  <c r="BF240"/>
  <c r="T240"/>
  <c r="R240"/>
  <c r="P240"/>
  <c r="BI237"/>
  <c r="BH237"/>
  <c r="BG237"/>
  <c r="BF237"/>
  <c r="T237"/>
  <c r="R237"/>
  <c r="P237"/>
  <c r="BI234"/>
  <c r="BH234"/>
  <c r="BG234"/>
  <c r="BF234"/>
  <c r="T234"/>
  <c r="R234"/>
  <c r="P234"/>
  <c r="BI232"/>
  <c r="BH232"/>
  <c r="BG232"/>
  <c r="BF232"/>
  <c r="T232"/>
  <c r="R232"/>
  <c r="P232"/>
  <c r="BI230"/>
  <c r="BH230"/>
  <c r="BG230"/>
  <c r="BF230"/>
  <c r="T230"/>
  <c r="R230"/>
  <c r="P230"/>
  <c r="BI228"/>
  <c r="BH228"/>
  <c r="BG228"/>
  <c r="BF228"/>
  <c r="T228"/>
  <c r="R228"/>
  <c r="P228"/>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18"/>
  <c r="BH218"/>
  <c r="BG218"/>
  <c r="BF218"/>
  <c r="T218"/>
  <c r="R218"/>
  <c r="P218"/>
  <c r="BI216"/>
  <c r="BH216"/>
  <c r="BG216"/>
  <c r="BF216"/>
  <c r="T216"/>
  <c r="R216"/>
  <c r="P216"/>
  <c r="BI214"/>
  <c r="BH214"/>
  <c r="BG214"/>
  <c r="BF214"/>
  <c r="T214"/>
  <c r="R214"/>
  <c r="P214"/>
  <c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1"/>
  <c r="BH201"/>
  <c r="BG201"/>
  <c r="BF201"/>
  <c r="T201"/>
  <c r="R201"/>
  <c r="P201"/>
  <c r="BI200"/>
  <c r="BH200"/>
  <c r="BG200"/>
  <c r="BF200"/>
  <c r="T200"/>
  <c r="R200"/>
  <c r="P200"/>
  <c r="BI198"/>
  <c r="BH198"/>
  <c r="BG198"/>
  <c r="BF198"/>
  <c r="T198"/>
  <c r="R198"/>
  <c r="P198"/>
  <c r="BI195"/>
  <c r="BH195"/>
  <c r="BG195"/>
  <c r="BF195"/>
  <c r="T195"/>
  <c r="R195"/>
  <c r="P195"/>
  <c r="BI192"/>
  <c r="BH192"/>
  <c r="BG192"/>
  <c r="BF192"/>
  <c r="T192"/>
  <c r="R192"/>
  <c r="P192"/>
  <c r="BI190"/>
  <c r="BH190"/>
  <c r="BG190"/>
  <c r="BF190"/>
  <c r="T190"/>
  <c r="R190"/>
  <c r="P190"/>
  <c r="BI188"/>
  <c r="BH188"/>
  <c r="BG188"/>
  <c r="BF188"/>
  <c r="T188"/>
  <c r="R188"/>
  <c r="P188"/>
  <c r="BI181"/>
  <c r="BH181"/>
  <c r="BG181"/>
  <c r="BF181"/>
  <c r="T181"/>
  <c r="R181"/>
  <c r="P181"/>
  <c r="BI177"/>
  <c r="BH177"/>
  <c r="BG177"/>
  <c r="BF177"/>
  <c r="T177"/>
  <c r="T176" s="1"/>
  <c r="R177"/>
  <c r="R176"/>
  <c r="P177"/>
  <c r="P176" s="1"/>
  <c r="BI174"/>
  <c r="BH174"/>
  <c r="BG174"/>
  <c r="BF174"/>
  <c r="T174"/>
  <c r="R174"/>
  <c r="P174"/>
  <c r="BI172"/>
  <c r="BH172"/>
  <c r="BG172"/>
  <c r="BF172"/>
  <c r="T172"/>
  <c r="R172"/>
  <c r="P172"/>
  <c r="BI170"/>
  <c r="BH170"/>
  <c r="BG170"/>
  <c r="BF170"/>
  <c r="T170"/>
  <c r="R170"/>
  <c r="P170"/>
  <c r="BI168"/>
  <c r="BH168"/>
  <c r="BG168"/>
  <c r="BF168"/>
  <c r="T168"/>
  <c r="R168"/>
  <c r="P168"/>
  <c r="BI165"/>
  <c r="BH165"/>
  <c r="BG165"/>
  <c r="BF165"/>
  <c r="T165"/>
  <c r="R165"/>
  <c r="P165"/>
  <c r="BI163"/>
  <c r="BH163"/>
  <c r="BG163"/>
  <c r="BF163"/>
  <c r="T163"/>
  <c r="R163"/>
  <c r="P163"/>
  <c r="BI161"/>
  <c r="BH161"/>
  <c r="BG161"/>
  <c r="BF161"/>
  <c r="T161"/>
  <c r="R161"/>
  <c r="P161"/>
  <c r="BI153"/>
  <c r="BH153"/>
  <c r="BG153"/>
  <c r="BF153"/>
  <c r="T153"/>
  <c r="R153"/>
  <c r="P153"/>
  <c r="BI147"/>
  <c r="BH147"/>
  <c r="BG147"/>
  <c r="BF147"/>
  <c r="T147"/>
  <c r="R147"/>
  <c r="P147"/>
  <c r="BI141"/>
  <c r="BH141"/>
  <c r="BG141"/>
  <c r="BF141"/>
  <c r="T141"/>
  <c r="R141"/>
  <c r="P141"/>
  <c r="BI139"/>
  <c r="BH139"/>
  <c r="BG139"/>
  <c r="BF139"/>
  <c r="T139"/>
  <c r="R139"/>
  <c r="P139"/>
  <c r="BI137"/>
  <c r="BH137"/>
  <c r="BG137"/>
  <c r="BF137"/>
  <c r="T137"/>
  <c r="R137"/>
  <c r="P137"/>
  <c r="BI136"/>
  <c r="BH136"/>
  <c r="BG136"/>
  <c r="BF136"/>
  <c r="T136"/>
  <c r="R136"/>
  <c r="P136"/>
  <c r="BI133"/>
  <c r="BH133"/>
  <c r="BG133"/>
  <c r="BF133"/>
  <c r="T133"/>
  <c r="R133"/>
  <c r="P133"/>
  <c r="BI130"/>
  <c r="BH130"/>
  <c r="BG130"/>
  <c r="BF130"/>
  <c r="T130"/>
  <c r="R130"/>
  <c r="P130"/>
  <c r="BI127"/>
  <c r="BH127"/>
  <c r="BG127"/>
  <c r="BF127"/>
  <c r="T127"/>
  <c r="R127"/>
  <c r="P127"/>
  <c r="BI124"/>
  <c r="BH124"/>
  <c r="BG124"/>
  <c r="BF124"/>
  <c r="T124"/>
  <c r="R124"/>
  <c r="P124"/>
  <c r="BI122"/>
  <c r="BH122"/>
  <c r="BG122"/>
  <c r="BF122"/>
  <c r="T122"/>
  <c r="R122"/>
  <c r="P122"/>
  <c r="BI120"/>
  <c r="BH120"/>
  <c r="BG120"/>
  <c r="BF120"/>
  <c r="T120"/>
  <c r="R120"/>
  <c r="P120"/>
  <c r="BI118"/>
  <c r="BH118"/>
  <c r="BG118"/>
  <c r="BF118"/>
  <c r="T118"/>
  <c r="R118"/>
  <c r="P118"/>
  <c r="BI114"/>
  <c r="BH114"/>
  <c r="BG114"/>
  <c r="BF114"/>
  <c r="T114"/>
  <c r="R114"/>
  <c r="P114"/>
  <c r="BI112"/>
  <c r="BH112"/>
  <c r="BG112"/>
  <c r="BF112"/>
  <c r="T112"/>
  <c r="R112"/>
  <c r="P112"/>
  <c r="BI109"/>
  <c r="BH109"/>
  <c r="BG109"/>
  <c r="BF109"/>
  <c r="T109"/>
  <c r="R109"/>
  <c r="P109"/>
  <c r="BI103"/>
  <c r="BH103"/>
  <c r="BG103"/>
  <c r="BF103"/>
  <c r="T103"/>
  <c r="R103"/>
  <c r="P103"/>
  <c r="J97"/>
  <c r="J96"/>
  <c r="F96"/>
  <c r="F94"/>
  <c r="E92"/>
  <c r="J55"/>
  <c r="J54"/>
  <c r="F54"/>
  <c r="F52"/>
  <c r="E50"/>
  <c r="J18"/>
  <c r="E18"/>
  <c r="F55" s="1"/>
  <c r="J17"/>
  <c r="J12"/>
  <c r="J52" s="1"/>
  <c r="E7"/>
  <c r="E48" s="1"/>
  <c r="J37" i="2"/>
  <c r="J36"/>
  <c r="AY55" i="1" s="1"/>
  <c r="J35" i="2"/>
  <c r="AX55" i="1" s="1"/>
  <c r="BI96" i="2"/>
  <c r="BH96"/>
  <c r="BG96"/>
  <c r="BF96"/>
  <c r="T96"/>
  <c r="T95" s="1"/>
  <c r="R96"/>
  <c r="R95" s="1"/>
  <c r="P96"/>
  <c r="P95" s="1"/>
  <c r="BI94"/>
  <c r="BH94"/>
  <c r="BG94"/>
  <c r="BF94"/>
  <c r="T94"/>
  <c r="T93" s="1"/>
  <c r="R94"/>
  <c r="R93" s="1"/>
  <c r="P94"/>
  <c r="P93"/>
  <c r="BI92"/>
  <c r="BH92"/>
  <c r="BG92"/>
  <c r="BF92"/>
  <c r="T92"/>
  <c r="T91" s="1"/>
  <c r="R92"/>
  <c r="R91"/>
  <c r="P92"/>
  <c r="P91" s="1"/>
  <c r="BI90"/>
  <c r="BH90"/>
  <c r="BG90"/>
  <c r="BF90"/>
  <c r="T90"/>
  <c r="R90"/>
  <c r="P90"/>
  <c r="BI89"/>
  <c r="BH89"/>
  <c r="BG89"/>
  <c r="BF89"/>
  <c r="T89"/>
  <c r="R89"/>
  <c r="P89"/>
  <c r="BI88"/>
  <c r="BH88"/>
  <c r="BG88"/>
  <c r="BF88"/>
  <c r="T88"/>
  <c r="R88"/>
  <c r="P88"/>
  <c r="BI87"/>
  <c r="BH87"/>
  <c r="BG87"/>
  <c r="BF87"/>
  <c r="T87"/>
  <c r="R87"/>
  <c r="P87"/>
  <c r="J81"/>
  <c r="J80"/>
  <c r="F80"/>
  <c r="F78"/>
  <c r="E76"/>
  <c r="J55"/>
  <c r="J54"/>
  <c r="F54"/>
  <c r="F52"/>
  <c r="E50"/>
  <c r="J18"/>
  <c r="E18"/>
  <c r="F81"/>
  <c r="J17"/>
  <c r="J12"/>
  <c r="J78" s="1"/>
  <c r="E7"/>
  <c r="E48"/>
  <c r="L50" i="1"/>
  <c r="AM50"/>
  <c r="AM49"/>
  <c r="L49"/>
  <c r="AM47"/>
  <c r="L47"/>
  <c r="L45"/>
  <c r="L44"/>
  <c r="J370" i="3"/>
  <c r="J357"/>
  <c r="J318"/>
  <c r="BK309"/>
  <c r="BK296"/>
  <c r="J288"/>
  <c r="BK277"/>
  <c r="BK273"/>
  <c r="J267"/>
  <c r="BK253"/>
  <c r="BK246"/>
  <c r="BK232"/>
  <c r="J223"/>
  <c r="BK204"/>
  <c r="J172"/>
  <c r="BK161"/>
  <c r="J133"/>
  <c r="BK124"/>
  <c r="BK90" i="2"/>
  <c r="BK355" i="3"/>
  <c r="J341"/>
  <c r="BK321"/>
  <c r="J303"/>
  <c r="BK291"/>
  <c r="J277"/>
  <c r="BK262"/>
  <c r="J254"/>
  <c r="J240"/>
  <c r="J225"/>
  <c r="BK216"/>
  <c r="BK210"/>
  <c r="BK195"/>
  <c r="J188"/>
  <c r="BK170"/>
  <c r="BK147"/>
  <c r="J127"/>
  <c r="J103"/>
  <c r="J88" i="2"/>
  <c r="J353" i="3"/>
  <c r="J331"/>
  <c r="BK316"/>
  <c r="J301"/>
  <c r="J293"/>
  <c r="J280"/>
  <c r="BK267"/>
  <c r="BK256"/>
  <c r="BK242"/>
  <c r="BK223"/>
  <c r="J221"/>
  <c r="J201"/>
  <c r="J177"/>
  <c r="BK133"/>
  <c r="J120"/>
  <c r="BK96" i="2"/>
  <c r="BK89"/>
  <c r="J374" i="3"/>
  <c r="BK372"/>
  <c r="BK331"/>
  <c r="BK302"/>
  <c r="J271"/>
  <c r="J262"/>
  <c r="J256"/>
  <c r="BK230"/>
  <c r="BK206"/>
  <c r="J190"/>
  <c r="J161"/>
  <c r="J130"/>
  <c r="BK103"/>
  <c r="J294"/>
  <c r="J269"/>
  <c r="BK255"/>
  <c r="BK234"/>
  <c r="BK221"/>
  <c r="J208"/>
  <c r="J198"/>
  <c r="J181"/>
  <c r="BK168"/>
  <c r="J136"/>
  <c r="BK120"/>
  <c r="J92" i="2"/>
  <c r="J355" i="3"/>
  <c r="BK341"/>
  <c r="J326"/>
  <c r="J309"/>
  <c r="J298"/>
  <c r="J286"/>
  <c r="BK271"/>
  <c r="BK258"/>
  <c r="J246"/>
  <c r="BK225"/>
  <c r="J206"/>
  <c r="BK188"/>
  <c r="J153"/>
  <c r="J124"/>
  <c r="BK114"/>
  <c r="BK94" i="2"/>
  <c r="BK88"/>
  <c r="BK373" i="3"/>
  <c r="J350"/>
  <c r="BK326"/>
  <c r="BK275"/>
  <c r="J268"/>
  <c r="BK260"/>
  <c r="J251"/>
  <c r="J237"/>
  <c r="BK208"/>
  <c r="BK181"/>
  <c r="BK153"/>
  <c r="BK118"/>
  <c r="J89" i="2"/>
  <c r="J371" i="3"/>
  <c r="J323"/>
  <c r="BK312"/>
  <c r="BK300"/>
  <c r="J291"/>
  <c r="J283"/>
  <c r="BK276"/>
  <c r="BK269"/>
  <c r="BK266"/>
  <c r="BK251"/>
  <c r="BK237"/>
  <c r="J230"/>
  <c r="BK222"/>
  <c r="J210"/>
  <c r="J174"/>
  <c r="BK165"/>
  <c r="BK136"/>
  <c r="BK127"/>
  <c r="J112"/>
  <c r="BK370"/>
  <c r="BK353"/>
  <c r="BK338"/>
  <c r="J314"/>
  <c r="BK298"/>
  <c r="J281"/>
  <c r="J273"/>
  <c r="J258"/>
  <c r="J253"/>
  <c r="BK228"/>
  <c r="J224"/>
  <c r="J214"/>
  <c r="BK201"/>
  <c r="BK190"/>
  <c r="J165"/>
  <c r="J141"/>
  <c r="BK122"/>
  <c r="J94" i="2"/>
  <c r="BK371" i="3"/>
  <c r="J338"/>
  <c r="BK318"/>
  <c r="BK303"/>
  <c r="J300"/>
  <c r="BK288"/>
  <c r="BK281"/>
  <c r="J266"/>
  <c r="J255"/>
  <c r="J232"/>
  <c r="J222"/>
  <c r="BK214"/>
  <c r="J200"/>
  <c r="BK174"/>
  <c r="BK139"/>
  <c r="J109"/>
  <c r="J90" i="2"/>
  <c r="BK374" i="3"/>
  <c r="J363"/>
  <c r="J328"/>
  <c r="BK301"/>
  <c r="BK265"/>
  <c r="BK257"/>
  <c r="J242"/>
  <c r="J226"/>
  <c r="J204"/>
  <c r="BK177"/>
  <c r="BK141"/>
  <c r="BK112"/>
  <c r="AS54" i="1"/>
  <c r="BK363" i="3"/>
  <c r="J321"/>
  <c r="J316"/>
  <c r="J306"/>
  <c r="BK293"/>
  <c r="BK286"/>
  <c r="J275"/>
  <c r="BK268"/>
  <c r="J265"/>
  <c r="J248"/>
  <c r="J245"/>
  <c r="J234"/>
  <c r="J228"/>
  <c r="J216"/>
  <c r="J195"/>
  <c r="J170"/>
  <c r="J137"/>
  <c r="BK130"/>
  <c r="J122"/>
  <c r="BK109"/>
  <c r="BK357"/>
  <c r="BK350"/>
  <c r="BK323"/>
  <c r="BK306"/>
  <c r="J296"/>
  <c r="BK280"/>
  <c r="J276"/>
  <c r="J260"/>
  <c r="J257"/>
  <c r="BK248"/>
  <c r="BK226"/>
  <c r="BK218"/>
  <c r="BK212"/>
  <c r="BK200"/>
  <c r="BK192"/>
  <c r="BK172"/>
  <c r="J163"/>
  <c r="J139"/>
  <c r="J96" i="2"/>
  <c r="J372" i="3"/>
  <c r="BK348"/>
  <c r="BK328"/>
  <c r="J312"/>
  <c r="J302"/>
  <c r="BK294"/>
  <c r="BK283"/>
  <c r="BK272"/>
  <c r="J264"/>
  <c r="BK245"/>
  <c r="BK224"/>
  <c r="J218"/>
  <c r="J192"/>
  <c r="BK163"/>
  <c r="BK137"/>
  <c r="J118"/>
  <c r="BK92" i="2"/>
  <c r="BK87"/>
  <c r="J373" i="3"/>
  <c r="J348"/>
  <c r="BK314"/>
  <c r="J272"/>
  <c r="BK264"/>
  <c r="BK254"/>
  <c r="BK240"/>
  <c r="J212"/>
  <c r="BK198"/>
  <c r="J168"/>
  <c r="J147"/>
  <c r="J114"/>
  <c r="J87" i="2"/>
  <c r="R356" i="3" l="1"/>
  <c r="P356"/>
  <c r="T356"/>
  <c r="R86" i="2"/>
  <c r="R85" s="1"/>
  <c r="R84" s="1"/>
  <c r="BK117" i="3"/>
  <c r="J117" s="1"/>
  <c r="J62" s="1"/>
  <c r="T236"/>
  <c r="BK86" i="2"/>
  <c r="J86" s="1"/>
  <c r="J61" s="1"/>
  <c r="P102" i="3"/>
  <c r="P117"/>
  <c r="BK160"/>
  <c r="J160"/>
  <c r="J63" s="1"/>
  <c r="T160"/>
  <c r="T101" s="1"/>
  <c r="P180"/>
  <c r="R250"/>
  <c r="P86" i="2"/>
  <c r="P85"/>
  <c r="P84" s="1"/>
  <c r="AU55" i="1" s="1"/>
  <c r="BK102" i="3"/>
  <c r="J102" s="1"/>
  <c r="J61" s="1"/>
  <c r="R102"/>
  <c r="T117"/>
  <c r="P160"/>
  <c r="T180"/>
  <c r="R279"/>
  <c r="T86" i="2"/>
  <c r="T85" s="1"/>
  <c r="T84" s="1"/>
  <c r="T102" i="3"/>
  <c r="R117"/>
  <c r="R160"/>
  <c r="BK180"/>
  <c r="J180" s="1"/>
  <c r="J66" s="1"/>
  <c r="R180"/>
  <c r="BK194"/>
  <c r="J194"/>
  <c r="J67"/>
  <c r="P194"/>
  <c r="R194"/>
  <c r="T194"/>
  <c r="BK203"/>
  <c r="J203" s="1"/>
  <c r="J68" s="1"/>
  <c r="P203"/>
  <c r="R203"/>
  <c r="T203"/>
  <c r="BK220"/>
  <c r="J220" s="1"/>
  <c r="J69" s="1"/>
  <c r="P220"/>
  <c r="R220"/>
  <c r="T220"/>
  <c r="BK236"/>
  <c r="J236" s="1"/>
  <c r="J70" s="1"/>
  <c r="P236"/>
  <c r="R236"/>
  <c r="BK244"/>
  <c r="J244" s="1"/>
  <c r="J71" s="1"/>
  <c r="P244"/>
  <c r="R244"/>
  <c r="T244"/>
  <c r="BK250"/>
  <c r="J250" s="1"/>
  <c r="J72" s="1"/>
  <c r="P250"/>
  <c r="T250"/>
  <c r="BK279"/>
  <c r="J279" s="1"/>
  <c r="J73" s="1"/>
  <c r="P279"/>
  <c r="T279"/>
  <c r="BK282"/>
  <c r="J282" s="1"/>
  <c r="J74" s="1"/>
  <c r="P282"/>
  <c r="R282"/>
  <c r="T282"/>
  <c r="BK290"/>
  <c r="J290" s="1"/>
  <c r="J75" s="1"/>
  <c r="P290"/>
  <c r="R290"/>
  <c r="T290"/>
  <c r="BK305"/>
  <c r="J305"/>
  <c r="J76" s="1"/>
  <c r="P305"/>
  <c r="R305"/>
  <c r="T305"/>
  <c r="BK330"/>
  <c r="J330"/>
  <c r="J77"/>
  <c r="P330"/>
  <c r="R330"/>
  <c r="T330"/>
  <c r="BK352"/>
  <c r="J352" s="1"/>
  <c r="J78" s="1"/>
  <c r="P352"/>
  <c r="R352"/>
  <c r="T352"/>
  <c r="BK369"/>
  <c r="J369" s="1"/>
  <c r="J80" s="1"/>
  <c r="P369"/>
  <c r="R369"/>
  <c r="T369"/>
  <c r="E74" i="2"/>
  <c r="BE94"/>
  <c r="BK93"/>
  <c r="J93" s="1"/>
  <c r="J63" s="1"/>
  <c r="BK95"/>
  <c r="J95"/>
  <c r="J64"/>
  <c r="E90" i="3"/>
  <c r="BE120"/>
  <c r="BE124"/>
  <c r="BE137"/>
  <c r="BE165"/>
  <c r="BE168"/>
  <c r="BE170"/>
  <c r="BE172"/>
  <c r="BE192"/>
  <c r="BE200"/>
  <c r="BE214"/>
  <c r="BE216"/>
  <c r="BE218"/>
  <c r="BE221"/>
  <c r="BE232"/>
  <c r="BE245"/>
  <c r="BE246"/>
  <c r="BE266"/>
  <c r="BE269"/>
  <c r="BE277"/>
  <c r="BE280"/>
  <c r="BE283"/>
  <c r="BE288"/>
  <c r="BE291"/>
  <c r="BE293"/>
  <c r="BE294"/>
  <c r="BE298"/>
  <c r="BE303"/>
  <c r="BE306"/>
  <c r="BE316"/>
  <c r="BE318"/>
  <c r="BE321"/>
  <c r="BE338"/>
  <c r="BE341"/>
  <c r="BE363"/>
  <c r="BE371"/>
  <c r="BE372"/>
  <c r="BE373"/>
  <c r="BE374"/>
  <c r="J52" i="2"/>
  <c r="BE88"/>
  <c r="BE90"/>
  <c r="BK91"/>
  <c r="J91" s="1"/>
  <c r="J62" s="1"/>
  <c r="F97" i="3"/>
  <c r="BE122"/>
  <c r="BE127"/>
  <c r="BE163"/>
  <c r="BE195"/>
  <c r="BE210"/>
  <c r="BE226"/>
  <c r="BE228"/>
  <c r="BE234"/>
  <c r="BE237"/>
  <c r="BE248"/>
  <c r="BE251"/>
  <c r="BE253"/>
  <c r="BE260"/>
  <c r="BE268"/>
  <c r="BE273"/>
  <c r="BE275"/>
  <c r="BE276"/>
  <c r="BE296"/>
  <c r="BE312"/>
  <c r="BE353"/>
  <c r="BE355"/>
  <c r="BE357"/>
  <c r="BE370"/>
  <c r="J94"/>
  <c r="BE103"/>
  <c r="BE109"/>
  <c r="BE112"/>
  <c r="BE118"/>
  <c r="BE130"/>
  <c r="BE136"/>
  <c r="BE153"/>
  <c r="BE174"/>
  <c r="BE204"/>
  <c r="BE222"/>
  <c r="BE230"/>
  <c r="BE242"/>
  <c r="BE256"/>
  <c r="BE264"/>
  <c r="BE265"/>
  <c r="BE267"/>
  <c r="BE271"/>
  <c r="BE272"/>
  <c r="BE281"/>
  <c r="BE286"/>
  <c r="BE300"/>
  <c r="BE302"/>
  <c r="BE309"/>
  <c r="BE326"/>
  <c r="BK176"/>
  <c r="J176"/>
  <c r="J64"/>
  <c r="F55" i="2"/>
  <c r="BE87"/>
  <c r="BE89"/>
  <c r="BE92"/>
  <c r="BE96"/>
  <c r="BE114" i="3"/>
  <c r="BE133"/>
  <c r="BE139"/>
  <c r="BE141"/>
  <c r="BE147"/>
  <c r="BE161"/>
  <c r="BE177"/>
  <c r="BE181"/>
  <c r="BE188"/>
  <c r="BE190"/>
  <c r="BE198"/>
  <c r="BE201"/>
  <c r="BE206"/>
  <c r="BE208"/>
  <c r="BE212"/>
  <c r="BE223"/>
  <c r="BE224"/>
  <c r="BE225"/>
  <c r="BE240"/>
  <c r="BE254"/>
  <c r="BE255"/>
  <c r="BE257"/>
  <c r="BE258"/>
  <c r="BE262"/>
  <c r="BE301"/>
  <c r="BE314"/>
  <c r="BE323"/>
  <c r="BE328"/>
  <c r="BE331"/>
  <c r="BE348"/>
  <c r="BE350"/>
  <c r="BK356"/>
  <c r="J356"/>
  <c r="J79"/>
  <c r="F34" i="2"/>
  <c r="BA55" i="1"/>
  <c r="J34" i="3"/>
  <c r="AW56" i="1" s="1"/>
  <c r="F37" i="2"/>
  <c r="BD55" i="1" s="1"/>
  <c r="F37" i="3"/>
  <c r="BD56" i="1" s="1"/>
  <c r="F34" i="3"/>
  <c r="BA56" i="1"/>
  <c r="F36" i="2"/>
  <c r="BC55" i="1" s="1"/>
  <c r="J34" i="2"/>
  <c r="AW55" i="1" s="1"/>
  <c r="F36" i="3"/>
  <c r="BC56" i="1" s="1"/>
  <c r="F35" i="2"/>
  <c r="BB55" i="1"/>
  <c r="F35" i="3"/>
  <c r="BB56" i="1" s="1"/>
  <c r="P101" i="3" l="1"/>
  <c r="P179"/>
  <c r="R179"/>
  <c r="T179"/>
  <c r="T100" s="1"/>
  <c r="R101"/>
  <c r="R100" s="1"/>
  <c r="BK85" i="2"/>
  <c r="BK84" s="1"/>
  <c r="J84" s="1"/>
  <c r="J30" s="1"/>
  <c r="AG55" i="1" s="1"/>
  <c r="BK179" i="3"/>
  <c r="J179"/>
  <c r="J65" s="1"/>
  <c r="BK101"/>
  <c r="J101" s="1"/>
  <c r="J60" s="1"/>
  <c r="BC54" i="1"/>
  <c r="W32" s="1"/>
  <c r="BA54"/>
  <c r="AW54"/>
  <c r="AK30" s="1"/>
  <c r="J33" i="2"/>
  <c r="AV55" i="1" s="1"/>
  <c r="AT55" s="1"/>
  <c r="J33" i="3"/>
  <c r="AV56" i="1" s="1"/>
  <c r="AT56" s="1"/>
  <c r="F33" i="2"/>
  <c r="AZ55" i="1" s="1"/>
  <c r="F33" i="3"/>
  <c r="AZ56" i="1" s="1"/>
  <c r="BD54"/>
  <c r="W33" s="1"/>
  <c r="BB54"/>
  <c r="W31" s="1"/>
  <c r="P100" i="3" l="1"/>
  <c r="AU56" i="1" s="1"/>
  <c r="AU54" s="1"/>
  <c r="J39" i="2"/>
  <c r="BK100" i="3"/>
  <c r="J100" s="1"/>
  <c r="J59" s="1"/>
  <c r="J85" i="2"/>
  <c r="J60" s="1"/>
  <c r="J59"/>
  <c r="AN55" i="1"/>
  <c r="AX54"/>
  <c r="AY54"/>
  <c r="W30"/>
  <c r="AZ54"/>
  <c r="W29" s="1"/>
  <c r="AV54" l="1"/>
  <c r="AK29" s="1"/>
  <c r="J30" i="3"/>
  <c r="AG56" i="1"/>
  <c r="AN56" s="1"/>
  <c r="J39" i="3" l="1"/>
  <c r="AG54" i="1"/>
  <c r="AT54"/>
  <c r="AN54" l="1"/>
  <c r="AK26"/>
  <c r="AK35" s="1"/>
</calcChain>
</file>

<file path=xl/sharedStrings.xml><?xml version="1.0" encoding="utf-8"?>
<sst xmlns="http://schemas.openxmlformats.org/spreadsheetml/2006/main" count="3813" uniqueCount="937">
  <si>
    <t>Export Komplet</t>
  </si>
  <si>
    <t>VZ</t>
  </si>
  <si>
    <t>2.0</t>
  </si>
  <si>
    <t>ZAMOK</t>
  </si>
  <si>
    <t>False</t>
  </si>
  <si>
    <t>{65b42966-c3ed-4352-bd25-fb5396abedc0}</t>
  </si>
  <si>
    <t>0,01</t>
  </si>
  <si>
    <t>21</t>
  </si>
  <si>
    <t>15</t>
  </si>
  <si>
    <t>REKAPITULACE STAVBY</t>
  </si>
  <si>
    <t>v ---  níže se nacházejí doplnkové a pomocné údaje k sestavám  --- v</t>
  </si>
  <si>
    <t>Návod na vyplnění</t>
  </si>
  <si>
    <t>0,001</t>
  </si>
  <si>
    <t>Kód:</t>
  </si>
  <si>
    <t>2021-04</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</si>
  <si>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</si>
  <si>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</si>
  <si>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MŠ Jeronýmova, Kolín - stavební úpravy výdejen pokrmů</t>
  </si>
  <si>
    <t>KSO:</t>
  </si>
  <si>
    <t/>
  </si>
  <si>
    <t>CC-CZ:</t>
  </si>
  <si>
    <t>Místo:</t>
  </si>
  <si>
    <t xml:space="preserve">MŠ Jeronýmova, Kolín,objekt B </t>
  </si>
  <si>
    <t>Datum:</t>
  </si>
  <si>
    <t>15. 4. 2021</t>
  </si>
  <si>
    <t>Zadavatel:</t>
  </si>
  <si>
    <t>IČ:</t>
  </si>
  <si>
    <t xml:space="preserve"> 00235440 </t>
  </si>
  <si>
    <t>MĚSTO KOLÍN, Karlovo náměstí 78, 280 02 Kolín I</t>
  </si>
  <si>
    <t>DIČ:</t>
  </si>
  <si>
    <t xml:space="preserve">CZ00235440 </t>
  </si>
  <si>
    <t>Uchazeč:</t>
  </si>
  <si>
    <t>Vyplň údaj</t>
  </si>
  <si>
    <t>Projektant:</t>
  </si>
  <si>
    <t>29062942</t>
  </si>
  <si>
    <t>DONDESIGN s.r.o.</t>
  </si>
  <si>
    <t>CZ29062942</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</si>
  <si>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</si>
  <si>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</si>
  <si>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</si>
  <si>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</si>
  <si>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</si>
  <si>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</si>
  <si>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</si>
  <si>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</si>
  <si>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</si>
  <si>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</si>
  <si>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</si>
  <si>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</si>
  <si>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</si>
  <si>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</si>
  <si>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</si>
  <si>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</si>
  <si>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</si>
  <si>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</si>
  <si>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</si>
  <si>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</si>
  <si>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</si>
  <si>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</si>
  <si>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</si>
  <si>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</si>
  <si>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</si>
  <si>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</si>
  <si>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</si>
  <si>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</si>
  <si>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</si>
  <si>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</si>
  <si>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</si>
  <si>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</si>
  <si>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</si>
  <si>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</si>
  <si>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</si>
  <si>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</si>
  <si>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</si>
  <si>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</si>
  <si>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</si>
  <si>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</si>
  <si>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</si>
  <si>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</si>
  <si>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</si>
  <si>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2021-04-1</t>
  </si>
  <si>
    <t>MŠ Jeronýmova, Kolín - VRN - stavební úpravy výdejen pokrmů</t>
  </si>
  <si>
    <t>STA</t>
  </si>
  <si>
    <t>1</t>
  </si>
  <si>
    <t>{abedea65-1c43-48c1-ab08-690f0cf32c4f}</t>
  </si>
  <si>
    <t>2</t>
  </si>
  <si>
    <t>2021-04-2</t>
  </si>
  <si>
    <t>MŠ Jeronýmova, Kolín - STAVEBNÍ - stavební úpravy výdejen pokrmů</t>
  </si>
  <si>
    <t>{27c25926-8bca-4003-a949-69422ac60157}</t>
  </si>
  <si>
    <t>KRYCÍ LIST SOUPISU PRACÍ</t>
  </si>
  <si>
    <t>Objekt:</t>
  </si>
  <si>
    <t>2021-04-1 - MŠ Jeronýmova, Kolín - VRN - stavební úpravy výdejen pokrmů</t>
  </si>
  <si>
    <t>REKAPITULACE ČLENĚNÍ SOUPISU PRACÍ</t>
  </si>
  <si>
    <t>Kód dílu - Popis</t>
  </si>
  <si>
    <t>Cena celkem [CZK]</t>
  </si>
  <si>
    <t>-1</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</si>
  <si>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</si>
  <si>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</si>
  <si>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</si>
  <si>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</si>
  <si>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</si>
  <si>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</si>
  <si>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</si>
  <si>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</si>
  <si>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</si>
  <si>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</si>
  <si>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</si>
  <si>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</si>
  <si>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</si>
  <si>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</si>
  <si>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</si>
  <si>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</si>
  <si>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</si>
  <si>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</si>
  <si>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</si>
  <si>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</si>
  <si>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</si>
  <si>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</si>
  <si>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VRN1</t>
  </si>
  <si>
    <t>Průzkumné, geodetické a projektové práce</t>
  </si>
  <si>
    <t>K</t>
  </si>
  <si>
    <t>011514000</t>
  </si>
  <si>
    <t>Stavebně-technický průzkum</t>
  </si>
  <si>
    <t>CS ÚRS 2020 02</t>
  </si>
  <si>
    <t>1024</t>
  </si>
  <si>
    <t>1990858128</t>
  </si>
  <si>
    <t>012203000</t>
  </si>
  <si>
    <t>Geodetické práce při provádění stavby</t>
  </si>
  <si>
    <t>…</t>
  </si>
  <si>
    <t>-892951131</t>
  </si>
  <si>
    <t>3</t>
  </si>
  <si>
    <t>013103000</t>
  </si>
  <si>
    <t>Záměry, studie bez rozlišení</t>
  </si>
  <si>
    <t>-887470080</t>
  </si>
  <si>
    <t>4</t>
  </si>
  <si>
    <t>013254000</t>
  </si>
  <si>
    <t>Dokumentace skutečného provedení stavby</t>
  </si>
  <si>
    <t>969776554</t>
  </si>
  <si>
    <t>VRN3</t>
  </si>
  <si>
    <t>Zařízení staveniště</t>
  </si>
  <si>
    <t>031002000</t>
  </si>
  <si>
    <t>Související práce pro zařízení staveniště</t>
  </si>
  <si>
    <t>2013326704</t>
  </si>
  <si>
    <t>VRN4</t>
  </si>
  <si>
    <t>Inženýrská činnost</t>
  </si>
  <si>
    <t>6</t>
  </si>
  <si>
    <t>044002000</t>
  </si>
  <si>
    <t>Revize</t>
  </si>
  <si>
    <t>1834289790</t>
  </si>
  <si>
    <t>VRN9</t>
  </si>
  <si>
    <t>Ostatní náklady</t>
  </si>
  <si>
    <t>7</t>
  </si>
  <si>
    <t>094002000</t>
  </si>
  <si>
    <t>Ostatní náklady související s výstavbou</t>
  </si>
  <si>
    <t>1124465966</t>
  </si>
  <si>
    <t>2021-04-2 - MŠ Jeronýmova, Kolín - STAVEBNÍ - stavební úpravy výdejen pokrmů</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</si>
  <si>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</si>
  <si>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</si>
  <si>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</si>
  <si>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</si>
  <si>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</si>
  <si>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</si>
  <si>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</si>
  <si>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721 - Zdravotechnika - vnitřní kanalizace</t>
  </si>
  <si>
    <t xml:space="preserve">    722 - Zdravotechnika - vnitřní vodovod</t>
  </si>
  <si>
    <t xml:space="preserve">    725 - Zdravotechnika - zařizovací předměty</t>
  </si>
  <si>
    <t xml:space="preserve">    733 - Ústřední vytápění - rozvodné potrubí</t>
  </si>
  <si>
    <t xml:space="preserve">    735 - Ústřední vytápění - otopná tělesa</t>
  </si>
  <si>
    <t xml:space="preserve">    741 - Elektroinstalace - silnoproud</t>
  </si>
  <si>
    <t xml:space="preserve">    751 - Vzduchotechnika</t>
  </si>
  <si>
    <t xml:space="preserve">    763 - Konstrukce suché výstavby</t>
  </si>
  <si>
    <t xml:space="preserve">    766 - Konstrukce truhlářské</t>
  </si>
  <si>
    <t xml:space="preserve">    771 - Podlahy z dlaždic</t>
  </si>
  <si>
    <t xml:space="preserve">    781 - Dokončovací práce - obklady</t>
  </si>
  <si>
    <t xml:space="preserve">    783 - Dokončovací práce - nátěry</t>
  </si>
  <si>
    <t xml:space="preserve">    784 - Dokončovací práce - malby a tapety</t>
  </si>
  <si>
    <t>HZS - Hodinové zúčtovací sazby</t>
  </si>
  <si>
    <t>HSV</t>
  </si>
  <si>
    <t>Práce a dodávky HSV</t>
  </si>
  <si>
    <t>Úpravy povrchů, podlahy a osazování výplní</t>
  </si>
  <si>
    <t>612311131</t>
  </si>
  <si>
    <t>Potažení vnitřních ploch štukem tloušťky do 3 mm svislých konstrukcí stěn</t>
  </si>
  <si>
    <t>m2</t>
  </si>
  <si>
    <t>-587536791</t>
  </si>
  <si>
    <t>VV</t>
  </si>
  <si>
    <t>1.NP</t>
  </si>
  <si>
    <t>14,4*1,6-0,5-0,5</t>
  </si>
  <si>
    <t>2.NP</t>
  </si>
  <si>
    <t>Součet</t>
  </si>
  <si>
    <t>612321121</t>
  </si>
  <si>
    <t>Omítka vápenocementová vnitřních ploch nanášená ručně jednovrstvá, tloušťky do 10 mm hladká svislých konstrukcí stěn</t>
  </si>
  <si>
    <t>-1048003382</t>
  </si>
  <si>
    <t>PSC</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</si>
  <si>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</si>
  <si>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5,9*1,5*2+5,5</t>
  </si>
  <si>
    <t>633811111</t>
  </si>
  <si>
    <t>Broušení betonových podlah nerovností do 2 mm (stržení šlemu)</t>
  </si>
  <si>
    <t>-908683077</t>
  </si>
  <si>
    <t>10,1*2</t>
  </si>
  <si>
    <t>633811119</t>
  </si>
  <si>
    <t>Broušení betonových podlah Příplatek k ceně za každý další 1 mm úběru</t>
  </si>
  <si>
    <t>-2081927498</t>
  </si>
  <si>
    <t>20,2*2 'Přepočtené koeficientem množství</t>
  </si>
  <si>
    <t>9</t>
  </si>
  <si>
    <t>Ostatní konstrukce a práce, bourání</t>
  </si>
  <si>
    <t>949121112</t>
  </si>
  <si>
    <t>Montáž lešení lehkého kozového dílcového o výšce lešeňové podlahy přes 1,2 do 1,9 m</t>
  </si>
  <si>
    <t>sada</t>
  </si>
  <si>
    <t>1353647774</t>
  </si>
  <si>
    <t xml:space="preserve">Poznámka k souboru cen:_x000D_
1. Množství měrných jednotek se určuje v počtu sad lešení (2 kozy a dřevěná podlaha)._x000D_
2. V cenách nájmu jsou započteny i náklady na manipulaci s lešením._x000D_
</t>
  </si>
  <si>
    <t>949121212</t>
  </si>
  <si>
    <t>Montáž lešení lehkého kozového dílcového Příplatek za první a každý další den použití lešení k ceně -1112</t>
  </si>
  <si>
    <t>-1619299323</t>
  </si>
  <si>
    <t>949121812</t>
  </si>
  <si>
    <t>Demontáž lešení lehkého kozového dílcového o výšce lešeňové podlahy přes 1,2 do 1,9 m</t>
  </si>
  <si>
    <t>700007436</t>
  </si>
  <si>
    <t xml:space="preserve">Poznámka k souboru cen:_x000D_
1. Množství měrných jednotek se určuje v počtu sad lešení (2 kozy a dřevěná podlaha)._x000D_
</t>
  </si>
  <si>
    <t>8</t>
  </si>
  <si>
    <t>965081213</t>
  </si>
  <si>
    <t>Bourání podlah z dlaždic bez podkladního lože nebo mazaniny, s jakoukoliv výplní spár keramických nebo xylolitových tl. do 10 mm, plochy přes 1 m2</t>
  </si>
  <si>
    <t>-2109495623</t>
  </si>
  <si>
    <t xml:space="preserve">Poznámka k souboru cen:_x000D_
1. Odsekání soklíků se oceňuje cenami souboru cen 965 08._x000D_
</t>
  </si>
  <si>
    <t>969031111</t>
  </si>
  <si>
    <t>Vybourání vnitřního potrubí včetně vysekání drážky ocelového do DN 50</t>
  </si>
  <si>
    <t>m</t>
  </si>
  <si>
    <t>-1019474642</t>
  </si>
  <si>
    <t xml:space="preserve">Poznámka k souboru cen:_x000D_
1. Ceny jsou určeny pro vybourání kanalizačního, vodovodního i plynového potrubí._x000D_
</t>
  </si>
  <si>
    <t>4*2</t>
  </si>
  <si>
    <t>10</t>
  </si>
  <si>
    <t>969041111</t>
  </si>
  <si>
    <t>Vybourání vnitřního potrubí včetně vysekání drážky plastového do DN 50</t>
  </si>
  <si>
    <t>-1508218660</t>
  </si>
  <si>
    <t>8*2</t>
  </si>
  <si>
    <t>11</t>
  </si>
  <si>
    <t>969041112</t>
  </si>
  <si>
    <t>Vybourání vnitřního potrubí včetně vysekání drážky plastového přes DN 50 do DN 100</t>
  </si>
  <si>
    <t>-757311682</t>
  </si>
  <si>
    <t>3*2</t>
  </si>
  <si>
    <t>12</t>
  </si>
  <si>
    <t>972054241</t>
  </si>
  <si>
    <t>Vybourání otvorů ve stropech nebo klenbách železobetonových bez odstranění podlahy a násypu, plochy do 0,09 m2, tl. do 150 mm</t>
  </si>
  <si>
    <t>kus</t>
  </si>
  <si>
    <t>-561420819</t>
  </si>
  <si>
    <t>13</t>
  </si>
  <si>
    <t>974031133</t>
  </si>
  <si>
    <t>Vysekání rýh ve zdivu cihelném na maltu vápennou nebo vápenocementovou do hl. 50 mm a šířky do 100 mm</t>
  </si>
  <si>
    <t>209300136</t>
  </si>
  <si>
    <t>(6+2)*2</t>
  </si>
  <si>
    <t>14</t>
  </si>
  <si>
    <t>974082113</t>
  </si>
  <si>
    <t>Vysekání rýh pro vodiče v omítce vápenné nebo vápenocementové stěn, šířky do 50 mm</t>
  </si>
  <si>
    <t>2004166700</t>
  </si>
  <si>
    <t>(2+2+1+3+2+3+2,2+15)*2</t>
  </si>
  <si>
    <t>978036121</t>
  </si>
  <si>
    <t>Otlučení cementových omítek vnějších ploch s vyškrabáním spar zdiva a s očištěním povrchu, v rozsahu do 10 %</t>
  </si>
  <si>
    <t>-361649957</t>
  </si>
  <si>
    <t>16</t>
  </si>
  <si>
    <t>978036191</t>
  </si>
  <si>
    <t>Otlučení cementových omítek vnějších ploch s vyškrabáním spar zdiva a s očištěním povrchu, v rozsahu přes 80 do 100 %</t>
  </si>
  <si>
    <t>154790124</t>
  </si>
  <si>
    <t>5,9*1,5-(0,2*0,2)</t>
  </si>
  <si>
    <t>17</t>
  </si>
  <si>
    <t>978059541</t>
  </si>
  <si>
    <t>Odsekání obkladů stěn včetně otlučení podkladní omítky až na zdivo z obkládaček vnitřních, z jakýchkoliv materiálů, plochy přes 1 m2</t>
  </si>
  <si>
    <t>1583868148</t>
  </si>
  <si>
    <t>6,6*1,5-0,5</t>
  </si>
  <si>
    <t>997</t>
  </si>
  <si>
    <t>Přesun sutě</t>
  </si>
  <si>
    <t>18</t>
  </si>
  <si>
    <t>997013151</t>
  </si>
  <si>
    <t>Vnitrostaveništní doprava suti a vybouraných hmot vodorovně do 50 m svisle s omezením mechanizace pro budovy a haly výšky do 6 m</t>
  </si>
  <si>
    <t>t</t>
  </si>
  <si>
    <t>-1991719409</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</si>
  <si>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</si>
  <si>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19</t>
  </si>
  <si>
    <t>997013501</t>
  </si>
  <si>
    <t>Odvoz suti a vybouraných hmot na skládku nebo meziskládku se složením, na vzdálenost do 1 km</t>
  </si>
  <si>
    <t>-1222180211</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</si>
  <si>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</si>
  <si>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20</t>
  </si>
  <si>
    <t>997013509</t>
  </si>
  <si>
    <t>Odvoz suti a vybouraných hmot na skládku nebo meziskládku se složením, na vzdálenost Příplatek k ceně za každý další i započatý 1 km přes 1 km</t>
  </si>
  <si>
    <t>-524160860</t>
  </si>
  <si>
    <t>4,556*20 'Přepočtené koeficientem množství</t>
  </si>
  <si>
    <t>997013811</t>
  </si>
  <si>
    <t>Poplatek za uložení stavebního odpadu na skládce (skládkovné) dřevěného zatříděného do Katalogu odpadů pod kódem 17 02 01</t>
  </si>
  <si>
    <t>541779215</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</si>
  <si>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</si>
  <si>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22</t>
  </si>
  <si>
    <t>997013841</t>
  </si>
  <si>
    <t>Poplatek za uložení stavebního odpadu na skládce (skládkovné) odpadního materiálu po otryskávání bez obsahu nebezpečných látek zatříděného do Katalogu odpadů pod kódem 12 01 17</t>
  </si>
  <si>
    <t>-1456361253</t>
  </si>
  <si>
    <t>23</t>
  </si>
  <si>
    <t>997013863</t>
  </si>
  <si>
    <t>Poplatek za uložení stavebního odpadu na recyklační skládce (skládkovné) cihelného zatříděného do Katalogu odpadů pod kódem 17 01 02</t>
  </si>
  <si>
    <t>868770763</t>
  </si>
  <si>
    <t xml:space="preserve">Poznámka k souboru cen:_x000D_
1. Ceny uvedené v souboru cen je doporučeno upravit podle aktuálních cen místně příslušné skládky odpadů._x000D_
2. Uložení odpadů neuvedených v souboru cen se oceňuje individuálně._x000D_
</t>
  </si>
  <si>
    <t>24</t>
  </si>
  <si>
    <t>997013871</t>
  </si>
  <si>
    <t>Poplatek za uložení stavebního odpadu na recyklační skládce (skládkovné) směsného stavebního a demoličního zatříděného do Katalogu odpadů pod kódem 17 09 04</t>
  </si>
  <si>
    <t>-17315036</t>
  </si>
  <si>
    <t>998</t>
  </si>
  <si>
    <t>Přesun hmot</t>
  </si>
  <si>
    <t>25</t>
  </si>
  <si>
    <t>998018001</t>
  </si>
  <si>
    <t>Přesun hmot pro budovy občanské výstavby, bydlení, výrobu a služby ruční - bez užití mechanizace vodorovná dopravní vzdálenost do 100 m pro budovy s jakoukoliv nosnou konstrukcí výšky do 6 m</t>
  </si>
  <si>
    <t>533957574</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</si>
  <si>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</si>
  <si>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</si>
  <si>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</si>
  <si>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</si>
  <si>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</si>
  <si>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26</t>
  </si>
  <si>
    <t>711191201</t>
  </si>
  <si>
    <t>Provedení izolace proti zemní vlhkosti hydroizolační stěrkou na ploše vodorovné V dvouvrstvá na betonu</t>
  </si>
  <si>
    <t>-2059488317</t>
  </si>
  <si>
    <t xml:space="preserve">Poznámka k souboru cen:_x000D_
1. V cenách nejsou započteny náklady na dodávku materiálu, tyto se oceňují ve specifikaci._x000D_
</t>
  </si>
  <si>
    <t>10,100*1,1</t>
  </si>
  <si>
    <t>27</t>
  </si>
  <si>
    <t>711199102</t>
  </si>
  <si>
    <t>Provedení izolace proti zemní vlhkosti hydroizolační stěrkou doplňků vodotěsné těsnící pásky pro vnější a vnitřní roh</t>
  </si>
  <si>
    <t>1158051947</t>
  </si>
  <si>
    <t>28</t>
  </si>
  <si>
    <t>M</t>
  </si>
  <si>
    <t>MPI.167116HN</t>
  </si>
  <si>
    <t>MAPELASTIC  /A+B  16kg</t>
  </si>
  <si>
    <t>kg</t>
  </si>
  <si>
    <t>32</t>
  </si>
  <si>
    <t>1094333916</t>
  </si>
  <si>
    <t>22,22*1,7 'Přepočtené koeficientem množství</t>
  </si>
  <si>
    <t>29</t>
  </si>
  <si>
    <t>998711181</t>
  </si>
  <si>
    <t>Přesun hmot pro izolace proti vodě, vlhkosti a plynům stanovený z hmotnosti přesunovaného materiálu Příplatek k cenám za přesun prováděný bez použití mechanizace pro jakoukoliv výšku objektu</t>
  </si>
  <si>
    <t>-1228749506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</si>
  <si>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</si>
  <si>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721</t>
  </si>
  <si>
    <t>Zdravotechnika - vnitřní kanalizace</t>
  </si>
  <si>
    <t>30</t>
  </si>
  <si>
    <t>721174043.OSM</t>
  </si>
  <si>
    <t>Potrubí kanalizační připojovací Osma HT-Systém DN 50</t>
  </si>
  <si>
    <t>-1079223792</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</si>
  <si>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</si>
  <si>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31</t>
  </si>
  <si>
    <t>721194105</t>
  </si>
  <si>
    <t>Vyměření přípojek na potrubí vyvedení a upevnění odpadních výpustek DN 50</t>
  </si>
  <si>
    <t>1928218300</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</si>
  <si>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</si>
  <si>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721290111</t>
  </si>
  <si>
    <t>Zkouška těsnosti kanalizace v objektech vodou do DN 125</t>
  </si>
  <si>
    <t>1805404580</t>
  </si>
  <si>
    <t>33</t>
  </si>
  <si>
    <t>998721181</t>
  </si>
  <si>
    <t>Přesun hmot pro vnitřní kanalizace stanovený z hmotnosti přesunovaného materiálu Příplatek k ceně za přesun prováděný bez použití mechanizace pro jakoukoliv výšku objektu</t>
  </si>
  <si>
    <t>711944651</t>
  </si>
  <si>
    <t>722</t>
  </si>
  <si>
    <t>Zdravotechnika - vnitřní vodovod</t>
  </si>
  <si>
    <t>34</t>
  </si>
  <si>
    <t>722173103</t>
  </si>
  <si>
    <t>Potrubí z plastových trubek ze síťovaného polyethylenu (PE-Xa) spojované mechanicky násuvnou objímkou plastovou D 20/2,8</t>
  </si>
  <si>
    <t>-2045428482</t>
  </si>
  <si>
    <t>(2,4+1,6+2)*2+4,5*2</t>
  </si>
  <si>
    <t>35</t>
  </si>
  <si>
    <t>722181251</t>
  </si>
  <si>
    <t>Ochrana potrubí termoizolačními trubicemi z pěnového polyetylenu PE přilepenými v příčných a podélných spojích, tloušťky izolace přes 20 do 25 mm, vnitřního průměru izolace DN do 22 mm</t>
  </si>
  <si>
    <t>-34328442</t>
  </si>
  <si>
    <t xml:space="preserve">Poznámka k souboru cen:_x000D_
1. V cenách -1211 až -1256 jsou započteny i náklady na dodání tepelně izolačních trubic._x000D_
</t>
  </si>
  <si>
    <t>36</t>
  </si>
  <si>
    <t>722190401</t>
  </si>
  <si>
    <t>Zřízení přípojek na potrubí vyvedení a upevnění výpustek do DN 25</t>
  </si>
  <si>
    <t>1321461242</t>
  </si>
  <si>
    <t xml:space="preserve">Poznámka k souboru cen:_x000D_
1. Cenami -0401 až -0403 se oceňuje vyvedení a upevnění výpustek zařizovacích předmětů a výtokových armatur._x000D_
2. Potrubí vodovodních přípojek k zařizovacím předmětům, výtokovým armaturám, případně strojům a zařízením se oceňuje příslušnými cenami potrubí jako rozvod._x000D_
</t>
  </si>
  <si>
    <t>37</t>
  </si>
  <si>
    <t>722220112</t>
  </si>
  <si>
    <t>Armatury s jedním závitem nástěnky pro výtokový ventil G 3/4"</t>
  </si>
  <si>
    <t>-1493139374</t>
  </si>
  <si>
    <t xml:space="preserve">Poznámka k souboru cen:_x000D_
1. Cenami -9101 až -9108 nelze oceňovat montáž nástěnek._x000D_
2. V cenách –0111 až -0122 je započteno i vyvedení a upevnění výpustek._x000D_
</t>
  </si>
  <si>
    <t>38</t>
  </si>
  <si>
    <t>722220121</t>
  </si>
  <si>
    <t>Armatury s jedním závitem nástěnky pro baterii G 1/2"</t>
  </si>
  <si>
    <t>pár</t>
  </si>
  <si>
    <t>-915282106</t>
  </si>
  <si>
    <t>39</t>
  </si>
  <si>
    <t>722220122</t>
  </si>
  <si>
    <t>Armatury s jedním závitem nástěnky pro baterii G 3/4"</t>
  </si>
  <si>
    <t>393125876</t>
  </si>
  <si>
    <t>40</t>
  </si>
  <si>
    <t>722290234</t>
  </si>
  <si>
    <t>Zkoušky, proplach a desinfekce vodovodního potrubí proplach a desinfekce vodovodního potrubí do DN 80</t>
  </si>
  <si>
    <t>2048197642</t>
  </si>
  <si>
    <t xml:space="preserve">Poznámka k souboru cen:_x000D_
1. Cenami se oceňují dílčí zkoušky těsnosti vodovodního potrubí, které bude v dalším pracovním postupu zakryto nebo se stane nepřístupným._x000D_
2. Cenami nelze oceňovat celkové zkoušky těsnosti rozvodů vodovodního potrubí._x000D_
3. V cenách je započteno i dodání vody, uzavření a zabezpečení konců potrubí._x000D_
4. V cenách -0234 a -0237 je započteno i dodání desinfekčního prostředku._x000D_
</t>
  </si>
  <si>
    <t>41</t>
  </si>
  <si>
    <t>998722181</t>
  </si>
  <si>
    <t>Přesun hmot pro vnitřní vodovod stanovený z hmotnosti přesunovaného materiálu Příplatek k ceně za přesun prováděný bez použití mechanizace pro jakoukoliv výšku objektu</t>
  </si>
  <si>
    <t>-1695095958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</si>
  <si>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</si>
  <si>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725</t>
  </si>
  <si>
    <t>Zdravotechnika - zařizovací předměty</t>
  </si>
  <si>
    <t>42</t>
  </si>
  <si>
    <t>725210821</t>
  </si>
  <si>
    <t>Demontáž umyvadel bez výtokových armatur umyvadel</t>
  </si>
  <si>
    <t>soubor</t>
  </si>
  <si>
    <t>-436389926</t>
  </si>
  <si>
    <t>43</t>
  </si>
  <si>
    <t>725310828</t>
  </si>
  <si>
    <t>Demontáž dřezů jednodílných bez výtokových armatur velkokuchyňských</t>
  </si>
  <si>
    <t>-355684774</t>
  </si>
  <si>
    <t>44</t>
  </si>
  <si>
    <t>725320828</t>
  </si>
  <si>
    <t>Demontáž dřezů dvojitých bez výtokových armatur velkokuchyňských</t>
  </si>
  <si>
    <t>-1915875934</t>
  </si>
  <si>
    <t>45</t>
  </si>
  <si>
    <t>725820801</t>
  </si>
  <si>
    <t>Demontáž baterií nástěnných do G 3/4</t>
  </si>
  <si>
    <t>529603840</t>
  </si>
  <si>
    <t>46</t>
  </si>
  <si>
    <t>725850800</t>
  </si>
  <si>
    <t>Demontáž odpadních ventilů všech připojovacích dimenzí</t>
  </si>
  <si>
    <t>607412131</t>
  </si>
  <si>
    <t>47</t>
  </si>
  <si>
    <t>725211618</t>
  </si>
  <si>
    <t>Umyvadla keramická bílá bez výtokových armatur připevněná na stěnu šrouby s krytem na sifon (polosloupem), šířka umyvadla 650 mm</t>
  </si>
  <si>
    <t>516942654</t>
  </si>
  <si>
    <t xml:space="preserve">Poznámka k souboru cen:_x000D_
1. V cenách -1601 až -9102 je započteno i dodání kulových uzávěrů (roháčků) a sifonu._x000D_
2. V cenách s viditelným sifonem (tj. bez krytu sifonu, slopu, skříňky, ..) jsou použity kulové uzávěry a sifon s celokovovým designem._x000D_
3. V cenách -1651 a -1661 nejsou započteny náklady na montáž a dodání desky, tyto se oceňují cenami 766 69-3411 až 766 69-3422._x000D_
4. V cenách –4112-14, -4141-43, -4151-56, -4161-63, -4211, 21, 31, není započten napájecí zdroj._x000D_
</t>
  </si>
  <si>
    <t>48</t>
  </si>
  <si>
    <t>725311121</t>
  </si>
  <si>
    <t>Dřezy bez výtokových armatur jednoduché se zápachovou uzávěrkou nerezové s odkapávací plochou 560x480 mm a miskou (stávající)</t>
  </si>
  <si>
    <t>-918681706</t>
  </si>
  <si>
    <t xml:space="preserve">Poznámka k souboru cen:_x000D_
1. V ceně -1131 není započtena úhelníková příchytka._x000D_
2. V cenách -1141, není započten napájecí zdroj._x000D_
</t>
  </si>
  <si>
    <t>49</t>
  </si>
  <si>
    <t>725311131</t>
  </si>
  <si>
    <t>Dřezy bez výtokových armatur dvojité se zápachovou uzávěrkou nerezové nástavné 900x600 mm - (stávající)</t>
  </si>
  <si>
    <t>1073312314</t>
  </si>
  <si>
    <t>50</t>
  </si>
  <si>
    <t>725821312.LFN</t>
  </si>
  <si>
    <t>Baterie dřezová Lyra plus nástěnná páková s otáčivým kulatým ústím a délkou ramínka 210 mm</t>
  </si>
  <si>
    <t>820997575</t>
  </si>
  <si>
    <t xml:space="preserve">Poznámka k souboru cen:_x000D_
1. V ceně -1422 není započten napájecí zdroj._x000D_
</t>
  </si>
  <si>
    <t>51</t>
  </si>
  <si>
    <t>725821325.RAF</t>
  </si>
  <si>
    <t>Baterie dřezová RAF POLAR PL05 stojánková páková s otáčivým kulatým ústím a délkou ramínka 220 mm</t>
  </si>
  <si>
    <t>-910931242</t>
  </si>
  <si>
    <t>733</t>
  </si>
  <si>
    <t>Ústřední vytápění - rozvodné potrubí</t>
  </si>
  <si>
    <t>52</t>
  </si>
  <si>
    <t>733321211</t>
  </si>
  <si>
    <t>Potrubí plastové z PP-RCT spojované svařováním D 16x2,2 - včetně armatur</t>
  </si>
  <si>
    <t>-2032293428</t>
  </si>
  <si>
    <t xml:space="preserve">Poznámka k souboru cen:_x000D_
1. Potrubí venkovních plošných kolektorů primárních okruhů tepelných čerpadel lze oceňovat příslušnými cenami části A02 katalogu 827-1 Vedení trubní, dálková a přípojná - vodovod a kanalizace._x000D_
</t>
  </si>
  <si>
    <t>3*2*2</t>
  </si>
  <si>
    <t>53</t>
  </si>
  <si>
    <t>733811241</t>
  </si>
  <si>
    <t>Ochrana potrubí termoizolačními trubicemi z pěnového polyetylenu PE přilepenými v příčných a podélných spojích, tloušťky izolace přes 13 do 20 mm, vnitřního průměru izolace DN do 22 mm</t>
  </si>
  <si>
    <t>-447521495</t>
  </si>
  <si>
    <t>54</t>
  </si>
  <si>
    <t>998733181</t>
  </si>
  <si>
    <t>Přesun hmot pro rozvody potrubí stanovený z hmotnosti přesunovaného materiálu Příplatek k cenám za přesun prováděný bez použití mechanizace pro jakoukoliv výšku objektu</t>
  </si>
  <si>
    <t>805656824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</si>
  <si>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</si>
  <si>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735</t>
  </si>
  <si>
    <t>Ústřední vytápění - otopná tělesa</t>
  </si>
  <si>
    <t>55</t>
  </si>
  <si>
    <t>735000912</t>
  </si>
  <si>
    <t>Regulace otopného systému při opravách vyregulování dvojregulačních ventilů a kohoutů s termostatickým ovládáním</t>
  </si>
  <si>
    <t>-644986509</t>
  </si>
  <si>
    <t>56</t>
  </si>
  <si>
    <t>735164253</t>
  </si>
  <si>
    <t>Otopná tělesa trubková přímotopná elektrická na stěnu výšky tělesa 1215 mm, délky 750 mm</t>
  </si>
  <si>
    <t>-1035485555</t>
  </si>
  <si>
    <t xml:space="preserve">Poznámka k souboru cen:_x000D_
1. V cenách –4511 a –4542 nejsou započteny:_x000D_
a) náklady na otopná tělesa; tyto se oceňují ve specifikaci (v dodávce tělesa je nutno specifikovat soupravu upevňovacích prvků),_x000D_
b) montáž termostatických ventilů a jejich dodávka; tyto se oceňují samostatně podle typu ventilu._x000D_
</t>
  </si>
  <si>
    <t>57</t>
  </si>
  <si>
    <t>998735181</t>
  </si>
  <si>
    <t>Přesun hmot pro otopná tělesa stanovený z hmotnosti přesunovaného materiálu Příplatek k cenám za přesun prováděný bez použití mechanizace pro jakoukoliv výšku objektu</t>
  </si>
  <si>
    <t>-675741476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</si>
  <si>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</si>
  <si>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741</t>
  </si>
  <si>
    <t>Elektroinstalace - silnoproud</t>
  </si>
  <si>
    <t>58</t>
  </si>
  <si>
    <t>741371823</t>
  </si>
  <si>
    <t>Demontáž svítidel bez zachování funkčnosti (do suti) v bytových nebo společenských místnostech modulového systému zářivkových, délky přes 1100 mm</t>
  </si>
  <si>
    <t>-148982589</t>
  </si>
  <si>
    <t>2*2</t>
  </si>
  <si>
    <t>59</t>
  </si>
  <si>
    <t>741371025</t>
  </si>
  <si>
    <t>Montáž svítidel zářivkových se zapojením vodičů bytových nebo společenských místností stropních vestavných 4 zdroje</t>
  </si>
  <si>
    <t>148088359</t>
  </si>
  <si>
    <t>60</t>
  </si>
  <si>
    <t>34814445</t>
  </si>
  <si>
    <t>svítidlo zářivkové stropní přímé, mřížka parabolická, indukční předřadník s kompenzací, 4x18W</t>
  </si>
  <si>
    <t>-797162986</t>
  </si>
  <si>
    <t>61</t>
  </si>
  <si>
    <t>741112001</t>
  </si>
  <si>
    <t>Montáž krabic elektroinstalačních bez napojení na trubky a lišty, demontáže a montáže víčka a přístroje protahovacích nebo odbočných zapuštěných plastových kruhových</t>
  </si>
  <si>
    <t>976085374</t>
  </si>
  <si>
    <t>62</t>
  </si>
  <si>
    <t>34571523</t>
  </si>
  <si>
    <t>krabice přístrojová odbočná s víčkem z PH, D 103mmx50mm</t>
  </si>
  <si>
    <t>-674614206</t>
  </si>
  <si>
    <t>63</t>
  </si>
  <si>
    <t>34571519</t>
  </si>
  <si>
    <t>krabice univerzální odbočná z PH s víčkem, D 73,5mmx43mm</t>
  </si>
  <si>
    <t>-1201504610</t>
  </si>
  <si>
    <t>64</t>
  </si>
  <si>
    <t>741120201</t>
  </si>
  <si>
    <t>Montáž vodičů izolovaných měděných bez ukončení uložených volně plných a laněných s PVC pláštěm, bezhalogenových, ohniodolných (např. CY, CHAH-V) průřezu žíly 1,5 až 16 mm2</t>
  </si>
  <si>
    <t>965274424</t>
  </si>
  <si>
    <t>(2+2+1+3+2+3+2,2+15)*2+(21+26)*2+30</t>
  </si>
  <si>
    <t>65</t>
  </si>
  <si>
    <t>34111036</t>
  </si>
  <si>
    <t>kabel silový s Cu jádrem 1kV 3x2,5mm2 (CYKY)</t>
  </si>
  <si>
    <t>306989429</t>
  </si>
  <si>
    <t>154,4*1,1 'Přepočtené koeficientem množství</t>
  </si>
  <si>
    <t>66</t>
  </si>
  <si>
    <t>34111030</t>
  </si>
  <si>
    <t>kabel silový s Cu jádrem 1kV 3x1,5mm2 (CYKY)</t>
  </si>
  <si>
    <t>1912742319</t>
  </si>
  <si>
    <t>30*1,1 'Přepočtené koeficientem množství</t>
  </si>
  <si>
    <t>67</t>
  </si>
  <si>
    <t>741130001</t>
  </si>
  <si>
    <t>Ukončení vodičů izolovaných s označením a zapojením v rozváděči nebo na přístroji, průřezu žíly do 2,5 mm2</t>
  </si>
  <si>
    <t>1083822531</t>
  </si>
  <si>
    <t>68</t>
  </si>
  <si>
    <t>741240011</t>
  </si>
  <si>
    <t>Montáž ostatního příslušenství rozvoden kabelových vývodek do rozváděčů litinových, hliníkových nebo plastových zhotovení otvorů včetně vyřezání závitu pro osazení vývodek do rozváděčů litinových, hliníkových nebo plastových, D do 42 mm</t>
  </si>
  <si>
    <t>2122112985</t>
  </si>
  <si>
    <t>69</t>
  </si>
  <si>
    <t>741320135</t>
  </si>
  <si>
    <t>Montáž jističů se zapojením vodičů dvoupólových nn do 25 A ve skříni</t>
  </si>
  <si>
    <t>-2127984334</t>
  </si>
  <si>
    <t>70</t>
  </si>
  <si>
    <t>741321003</t>
  </si>
  <si>
    <t>Montáž proudových chráničů se zapojením vodičů dvoupólových nn do 25 A ve skříni</t>
  </si>
  <si>
    <t>912877459</t>
  </si>
  <si>
    <t>71</t>
  </si>
  <si>
    <t>35822109</t>
  </si>
  <si>
    <t>jistič 1pólový-charakteristika B 10A</t>
  </si>
  <si>
    <t>-877339044</t>
  </si>
  <si>
    <t>72</t>
  </si>
  <si>
    <t>1162612</t>
  </si>
  <si>
    <t>proudový chránič KOMBICHRAN 6kA Ex9CBL-N 1PN B16 A 30mA A</t>
  </si>
  <si>
    <t>223344469</t>
  </si>
  <si>
    <t>73</t>
  </si>
  <si>
    <t>35822111</t>
  </si>
  <si>
    <t>jistič 1pólový-charakteristika B 16A</t>
  </si>
  <si>
    <t>944137455</t>
  </si>
  <si>
    <t>74</t>
  </si>
  <si>
    <t>741310001</t>
  </si>
  <si>
    <t>Montáž spínačů jedno nebo dvoupólových nástěnných se zapojením vodičů, pro prostředí normální vypínačů, řazení 1-jednopólových</t>
  </si>
  <si>
    <t>-2145635728</t>
  </si>
  <si>
    <t>75</t>
  </si>
  <si>
    <t>741313001</t>
  </si>
  <si>
    <t>Montáž zásuvek domovních se zapojením vodičů bezšroubové připojení polozapuštěných nebo zapuštěných 10/16 A, provedení 2P + PE</t>
  </si>
  <si>
    <t>-581927033</t>
  </si>
  <si>
    <t>2*9</t>
  </si>
  <si>
    <t>76</t>
  </si>
  <si>
    <t>34535514</t>
  </si>
  <si>
    <t>spínač jednopólový 10A barevný</t>
  </si>
  <si>
    <t>714948595</t>
  </si>
  <si>
    <t>77</t>
  </si>
  <si>
    <t>34555104</t>
  </si>
  <si>
    <t>zásuvka 1násobná 16A ostatní barvy</t>
  </si>
  <si>
    <t>1230806426</t>
  </si>
  <si>
    <t>78</t>
  </si>
  <si>
    <t>998741181</t>
  </si>
  <si>
    <t>Přesun hmot pro silnoproud stanovený z hmotnosti přesunovaného materiálu Příplatek k ceně za přesun prováděný bez použití mechanizace pro jakoukoliv výšku objektu</t>
  </si>
  <si>
    <t>1639224086</t>
  </si>
  <si>
    <t>751</t>
  </si>
  <si>
    <t>Vzduchotechnika</t>
  </si>
  <si>
    <t>79</t>
  </si>
  <si>
    <t>751398032</t>
  </si>
  <si>
    <t>Montáž ostatních zařízení ventilační mřížky do dveří nebo desek, průřezu přes 0,04 do 0,100 m2</t>
  </si>
  <si>
    <t>-481232783</t>
  </si>
  <si>
    <t>80</t>
  </si>
  <si>
    <t>56245611</t>
  </si>
  <si>
    <t>mřížka větrací hranatá plast se síťovinou 150x150mm</t>
  </si>
  <si>
    <t>-1627182170</t>
  </si>
  <si>
    <t>763</t>
  </si>
  <si>
    <t>Konstrukce suché výstavby</t>
  </si>
  <si>
    <t>81</t>
  </si>
  <si>
    <t>763431011</t>
  </si>
  <si>
    <t>Montáž podhledu minerálního včetně zavěšeného roštu polozapuštěného s panely vyjímatelnými, velikosti panelů do 0,36 m2</t>
  </si>
  <si>
    <t>1248077570</t>
  </si>
  <si>
    <t xml:space="preserve">Poznámka k souboru cen:_x000D_
1. V cenách montáže podhledu -1001 až -1201 jsou započteny náklady na montáž a dodávku nosné konstrukce._x000D_
2. V cenách nejsou započteny náklady na dodávku panelů; jejich dodávka se oceňuje ve specifikaci._x000D_
3. Ostatní práce a konstrukce na minerálních podhledech lze ocenit cenami 763 13-17. . ._x000D_
</t>
  </si>
  <si>
    <t>82</t>
  </si>
  <si>
    <t>59036024</t>
  </si>
  <si>
    <t>panel akustický z části zapuštěný rošt bílá tl 20mm</t>
  </si>
  <si>
    <t>-1085844362</t>
  </si>
  <si>
    <t>20,2*1,05 'Přepočtené koeficientem množství</t>
  </si>
  <si>
    <t>83</t>
  </si>
  <si>
    <t>998763381</t>
  </si>
  <si>
    <t>Přesun hmot pro konstrukce montované z desek sádrokartonových, sádrovláknitých, cementovláknitých nebo cementových Příplatek k cenám za přesun prováděný bez použití mechanizace pro jakoukoliv výšku objektu</t>
  </si>
  <si>
    <t>-1050645163</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</si>
  <si>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</si>
  <si>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766</t>
  </si>
  <si>
    <t>Konstrukce truhlářské</t>
  </si>
  <si>
    <t>84</t>
  </si>
  <si>
    <t>766812840</t>
  </si>
  <si>
    <t>Demontáž kuchyňských linek dřevěných nebo kovových včetně skříněk uchycených na stěně, délky přes 1800 do 2100 mm</t>
  </si>
  <si>
    <t>358421891</t>
  </si>
  <si>
    <t xml:space="preserve">Poznámka k souboru cen:_x000D_
1. Pro volbu ceny demontáže kuchyňských linek je rozhodující délka horních skříněk._x000D_
</t>
  </si>
  <si>
    <t>85</t>
  </si>
  <si>
    <t>766825821R</t>
  </si>
  <si>
    <t>Vyklizení stávajícícho nábytku, manipulace s nábytkem, doprava</t>
  </si>
  <si>
    <t>744065259</t>
  </si>
  <si>
    <t>86</t>
  </si>
  <si>
    <t>766811111</t>
  </si>
  <si>
    <t>Montáž kuchyňských linek korpusu spodních skříněk šroubovaných na stěnu, šířky jednoho dílu do 600 mm</t>
  </si>
  <si>
    <t>-1198123586</t>
  </si>
  <si>
    <t xml:space="preserve">Poznámka k souboru cen:_x000D_
1. V cenách 766 81-1111 až -1116 Montáž korpusu spodních skříněk jsou zahrnuty i náklady na montáž soklové lišty._x000D_
2. V cenách 766 81-1431 až -1453 Montáž světelné rampy nejsou zahrnuty náklady na montáž osvětlení, tyto se oceňují cenami části A10 katalogu 800-741 Elektroinstalace - silnoproud._x000D_
3. V cenách souboru cen 766 81-1 . Montáž kuchyňských linek nejsou zahrnuty náklady na dodání spojovacího materiálu. Není-li tento materiál zahrnut v ceně dodávky kuchyňské linky, oceňuje se samostatně ve specifikaci._x000D_
4. Vcenách 766 81-1311 až -1353 montáže dvířek jsou započteny i náklady na montáž závěsů._x000D_
5. V ceně 766 81-1461 jsou započteny náklady na montáž obou výsuvů pro pojezd zásuvky._x000D_
</t>
  </si>
  <si>
    <t>87</t>
  </si>
  <si>
    <t>766811112</t>
  </si>
  <si>
    <t>Montáž kuchyňských linek korpusu spodních skříněk šroubovaných na stěnu, šířky jednoho dílu přes 600 do 1200 mm</t>
  </si>
  <si>
    <t>-440950716</t>
  </si>
  <si>
    <t>88</t>
  </si>
  <si>
    <t>766811152</t>
  </si>
  <si>
    <t>Montáž kuchyňských linek korpusu horních skříněk šroubovaných na stěnu, šířky jednoho dílu přes 600 do 1200 mm</t>
  </si>
  <si>
    <t>1783212719</t>
  </si>
  <si>
    <t>89</t>
  </si>
  <si>
    <t>60713058 T1</t>
  </si>
  <si>
    <t xml:space="preserve">Kuchyňská linka  T1: horní skříňky v.800mm / š.2000mm / hl.400 mm_x000D_
KORPUSY: LTD, např. EGGER Grafitově šedá U961, povrch ST9, + ABS hrany,_x000D_
DVÍŘKA:LTD např. EGGER Grafitově šedá U961, pohledový povrch PM,_x000D_
nepohledový povrch ST9 + ABS hrany téže povrchové a barevné řady._x000D_
KOVÁNÍ:standardu např.HETTICH, BLUM, měkký doraz, SOFT CLOSE, plný výsuv 3x zásuvka_x000D_
SOKL:plastové hohy stavitelné, LTD, např. EGGER Grafitově šedá U961, povrch ST9, + ABS hrany, PRACOVNÍ DESKA - TÉŽE BARVY_x000D_
LED přisvícení typové - zafrézované zespodu dna horních skříněk_x000D_
madla - Lucata Tulip nerez/elox Al.  Dokávka a montáž_x000D_
_x000D_
</t>
  </si>
  <si>
    <t>1144655719</t>
  </si>
  <si>
    <t>90</t>
  </si>
  <si>
    <t>60713058 T2</t>
  </si>
  <si>
    <t xml:space="preserve">Kuchyňská linka  T2: spodní  skříňky v.840mm / š.2000mm / hl.640 mm_x000D_
KORPUSY: LTD, např. EGGER Grafitově šedá U961, povrch ST9, + ABS hrany,_x000D_
DVÍŘKA:LTD např. EGGER Grafitově šedá U961, pohledový povrch PM,_x000D_
nepohledový povrch ST9 + ABS hrany téže povrchové a barevné řady._x000D_
KOVÁNÍ:standardu např.HETTICH, BLUM, měkký doraz, SOFT CLOSE, plný výsuv 3x zásuvka_x000D_
SOKL:plastové hohy stavitelné, LTD, např. EGGER Grafitově šedá U961, povrch ST9, + ABS hrany, PRACOVNÍ DESKA - TÉŽE BARVY, dokávka a montáž_x000D_
madla - Lucata Tulip nerez/elox Al_x000D_
</t>
  </si>
  <si>
    <t>-973488523</t>
  </si>
  <si>
    <t>91</t>
  </si>
  <si>
    <t>60713058 T3</t>
  </si>
  <si>
    <t xml:space="preserve">Kuchyňská linka  T3: spodní  skříňky v.850mm / š.650mm / hl.640 mm_x000D_
(!!výška dle přilehlého dřezu!)_x000D_
KORPUSY: LTD, např. EGGER Grafitově šedá U961, povrch ST9, + ABS hrany,_x000D_
DVÍŘKA:LTD např. EGGER Grafitově šedá U961, pohledový povrch PM,_x000D_
nepohledový povrch ST9 + ABS hrany téže povrchové a barevné řady._x000D_
KOVÁNÍ:standardu např.HETTICH, BLUM, měkký doraz, SOFT CLOSE, plný výsuv 3x zásuvka_x000D_
SOKL:plastové hohy stavitelné, LTD, např. EGGER Grafitově šedá U961, povrch ST9, + ABS hrany, PRACOVNÍ DESKA - TÉŽE BARVY, dokávka a montáž_x000D_
madla - Lucata Tulip nerez/elox Al_x000D_
</t>
  </si>
  <si>
    <t>1781067259</t>
  </si>
  <si>
    <t>92</t>
  </si>
  <si>
    <t>998766181</t>
  </si>
  <si>
    <t>Přesun hmot pro konstrukce truhlářské stanovený z hmotnosti přesunovaného materiálu Příplatek k ceně za přesun prováděný bez použití mechanizace pro jakoukoliv výšku objektu</t>
  </si>
  <si>
    <t>1875758919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</si>
  <si>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</si>
  <si>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771</t>
  </si>
  <si>
    <t>Podlahy z dlaždic</t>
  </si>
  <si>
    <t>93</t>
  </si>
  <si>
    <t>771111011</t>
  </si>
  <si>
    <t>Příprava podkladu před provedením dlažby vysátí podlah</t>
  </si>
  <si>
    <t>912436301</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</si>
  <si>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</si>
  <si>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94</t>
  </si>
  <si>
    <t>771121011</t>
  </si>
  <si>
    <t>Příprava podkladu před provedením dlažby nátěr penetrační na podlahu</t>
  </si>
  <si>
    <t>904651969</t>
  </si>
  <si>
    <t>95</t>
  </si>
  <si>
    <t>771151011</t>
  </si>
  <si>
    <t>Příprava podkladu před provedením dlažby samonivelační stěrka min.pevnosti 20 MPa, tloušťky do 3 mm</t>
  </si>
  <si>
    <t>-1860334517</t>
  </si>
  <si>
    <t>96</t>
  </si>
  <si>
    <t>771474113</t>
  </si>
  <si>
    <t>Montáž soklů z dlaždic keramických lepených flexibilním lepidlem rovných, výšky přes 90 do 120 mm</t>
  </si>
  <si>
    <t>-1964738004</t>
  </si>
  <si>
    <t>(2,2+0,3)*2</t>
  </si>
  <si>
    <t>97</t>
  </si>
  <si>
    <t>LSS.DSA89720c</t>
  </si>
  <si>
    <t>dlaždice - rektifikovaná, např. RAKO, řada Extra, formát 600/600mm, protiskluz. úprava R10,  antracitová, DAR63725</t>
  </si>
  <si>
    <t>1043272863</t>
  </si>
  <si>
    <t>1,81818181818182*1,1 'Přepočtené koeficientem množství</t>
  </si>
  <si>
    <t>98</t>
  </si>
  <si>
    <t>771576113</t>
  </si>
  <si>
    <t>Montáž podlah z dlaždic keramických lepených flexibilním rychletuhnoucím lepidlem velkoformátových hladkých přes 2 do 4 ks/m2</t>
  </si>
  <si>
    <t>-1756404972</t>
  </si>
  <si>
    <t xml:space="preserve">Poznámka k souboru cen:_x000D_
1. Položky jsou určeny pro všechny druhy povrchových úprav._x000D_
</t>
  </si>
  <si>
    <t>99</t>
  </si>
  <si>
    <t>LSS.DAR81721a</t>
  </si>
  <si>
    <t>327545213</t>
  </si>
  <si>
    <t>20,2*1,15 'Přepočtené koeficientem množství</t>
  </si>
  <si>
    <t>100</t>
  </si>
  <si>
    <t>771591115</t>
  </si>
  <si>
    <t>Podlahy - dokončovací práce spárování silikonem</t>
  </si>
  <si>
    <t>-1322658789</t>
  </si>
  <si>
    <t xml:space="preserve">Poznámka k souboru cen:_x000D_
1. Množství měrných jednotek u ceny -1185 se stanoví podle počtu řezaných dlaždic, nezávisle na jejich velikosti._x000D_
2. Ceny 771 59-1115 až -1123 obsahují náklady i na materiál._x000D_
3. Položku -1185 lze použít při nuceném použítí jiného nástroje než řezačky._x000D_
</t>
  </si>
  <si>
    <t>14,4*2</t>
  </si>
  <si>
    <t>101</t>
  </si>
  <si>
    <t>771591121</t>
  </si>
  <si>
    <t>Podlahy - dokončovací práce separační provazec do pružných spar, průměru 4 mm</t>
  </si>
  <si>
    <t>1464994968</t>
  </si>
  <si>
    <t>102</t>
  </si>
  <si>
    <t>998771181</t>
  </si>
  <si>
    <t>Přesun hmot pro podlahy z dlaždic stanovený z hmotnosti přesunovaného materiálu Příplatek k ceně za přesun prováděný bez použití mechanizace pro jakoukoliv výšku objektu</t>
  </si>
  <si>
    <t>-1302107076</t>
  </si>
  <si>
    <t>781</t>
  </si>
  <si>
    <t>Dokončovací práce - obklady</t>
  </si>
  <si>
    <t>103</t>
  </si>
  <si>
    <t>781111011</t>
  </si>
  <si>
    <t>Příprava podkladu před provedením obkladu oprášení (ometení) stěny</t>
  </si>
  <si>
    <t>808869663</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</si>
  <si>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</si>
  <si>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6,6*1,5-0,5+(1,5+2)*1,5</t>
  </si>
  <si>
    <t>104</t>
  </si>
  <si>
    <t>781121011</t>
  </si>
  <si>
    <t>Příprava podkladu před provedením obkladu nátěr penetrační na stěnu</t>
  </si>
  <si>
    <t>-903500094</t>
  </si>
  <si>
    <t>29,3</t>
  </si>
  <si>
    <t>105</t>
  </si>
  <si>
    <t>781474154</t>
  </si>
  <si>
    <t>Montáž obkladů vnitřních stěn z dlaždic keramických lepených flexibilním lepidlem velkoformátových hladkých přes 4 do 6 ks/m2</t>
  </si>
  <si>
    <t>263310016</t>
  </si>
  <si>
    <t>106</t>
  </si>
  <si>
    <t>LSS.DAR81721b</t>
  </si>
  <si>
    <t>obklad/dlaždice - rektifikovaná např.RAKO, řada Extra, formát 300/600mm vodorovně kladené, slonová kost mat, DARV1720</t>
  </si>
  <si>
    <t>-246253439</t>
  </si>
  <si>
    <t>29,3*1,15 'Přepočtené koeficientem množství</t>
  </si>
  <si>
    <t>107</t>
  </si>
  <si>
    <t>998781181</t>
  </si>
  <si>
    <t>Přesun hmot pro obklady keramické stanovený z hmotnosti přesunovaného materiálu Příplatek k cenám za přesun prováděný bez použití mechanizace pro jakoukoliv výšku objektu</t>
  </si>
  <si>
    <t>-1339876122</t>
  </si>
  <si>
    <t>783</t>
  </si>
  <si>
    <t>Dokončovací práce - nátěry</t>
  </si>
  <si>
    <t>108</t>
  </si>
  <si>
    <t>783201201a</t>
  </si>
  <si>
    <t>Repase interiérových dveří včetně ocelové zárubně, obroušení, tmelení, nátěr, nové kování dle standardů budovy, kompletní dodávka a montáž (celkem 4ks)</t>
  </si>
  <si>
    <t>1442171769</t>
  </si>
  <si>
    <t>4*1*2,1</t>
  </si>
  <si>
    <t>109</t>
  </si>
  <si>
    <t>783201201b</t>
  </si>
  <si>
    <t>Repase interiérových dveří VÝTAHU včetně zárubně, obroušení, tmelení, nátěrový systém, kompletní dodávka a montáž (celkem 2ks)</t>
  </si>
  <si>
    <t>-1884352742</t>
  </si>
  <si>
    <t>784</t>
  </si>
  <si>
    <t>Dokončovací práce - malby a tapety</t>
  </si>
  <si>
    <t>110</t>
  </si>
  <si>
    <t>784111001</t>
  </si>
  <si>
    <t>Oprášení (ometení) podkladu v místnostech výšky do 3,80 m</t>
  </si>
  <si>
    <t>858565788</t>
  </si>
  <si>
    <t>111</t>
  </si>
  <si>
    <t>784211101</t>
  </si>
  <si>
    <t>Malby z malířských směsí otěruvzdorných za mokra dvojnásobné, bílé za mokra otěruvzdorné výborně v místnostech výšky do 3,80 m</t>
  </si>
  <si>
    <t>-1659919209</t>
  </si>
  <si>
    <t>HZS</t>
  </si>
  <si>
    <t>Hodinové zúčtovací sazby</t>
  </si>
  <si>
    <t>112</t>
  </si>
  <si>
    <t>HZS2211</t>
  </si>
  <si>
    <t>Hodinové zúčtovací sazby profesí PSV provádění stavebních instalací instalatér</t>
  </si>
  <si>
    <t>hod</t>
  </si>
  <si>
    <t>512</t>
  </si>
  <si>
    <t>-1871967823</t>
  </si>
  <si>
    <t>113</t>
  </si>
  <si>
    <t>HZS2221</t>
  </si>
  <si>
    <t>Hodinové zúčtovací sazby profesí PSV provádění stavebních instalací elektrikář</t>
  </si>
  <si>
    <t>-5168621</t>
  </si>
  <si>
    <t>114</t>
  </si>
  <si>
    <t>HZS2321</t>
  </si>
  <si>
    <t>Hodinové zúčtovací sazby profesí PSV úpravy povrchů a podlahy obkladač</t>
  </si>
  <si>
    <t>-1296450425</t>
  </si>
  <si>
    <t>115</t>
  </si>
  <si>
    <t>HZS2491</t>
  </si>
  <si>
    <t>Hodinové zúčtovací sazby profesí PSV zednické výpomoci a pomocné práce PSV dělník zednických výpomocí</t>
  </si>
  <si>
    <t>869563245</t>
  </si>
  <si>
    <t>116</t>
  </si>
  <si>
    <t>HZS4211</t>
  </si>
  <si>
    <t>Hodinové zúčtovací sazby ostatních profesí revizní a kontrolní činnost revizní technik</t>
  </si>
  <si>
    <t>1947735533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</si>
  <si>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</si>
  <si>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</si>
  <si>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</si>
  <si>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</si>
  <si>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family val="2"/>
        <charset val="238"/>
      </rPr>
      <t xml:space="preserve">Rekapitulace stavby </t>
    </r>
    <r>
      <rPr>
        <sz val="8"/>
        <rFont val="Arial CE"/>
        <family val="2"/>
        <charset val="238"/>
      </rPr>
      <t>obsahuje sestavu Rekapitulace stavby a Rekapitulace objektů stavby a soupisů prací.</t>
    </r>
  </si>
  <si>
    <r>
      <t xml:space="preserve">V sestavě </t>
    </r>
    <r>
      <rPr>
        <b/>
        <sz val="8"/>
        <rFont val="Arial CE"/>
        <family val="2"/>
        <charset val="238"/>
      </rPr>
      <t>Rekapitulace stavby</t>
    </r>
    <r>
      <rPr>
        <sz val="8"/>
        <rFont val="Arial CE"/>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</si>
  <si>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</si>
  <si>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</si>
  <si>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family val="2"/>
        <charset val="238"/>
      </rPr>
      <t>Rekapitulace objektů stavby a soupisů prací</t>
    </r>
    <r>
      <rPr>
        <sz val="8"/>
        <rFont val="Arial CE"/>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</si>
  <si>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</si>
  <si>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</si>
  <si>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</si>
  <si>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</si>
  <si>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</si>
  <si>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</si>
  <si>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</si>
  <si>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</si>
  <si>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</si>
  <si>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</si>
  <si>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</si>
  <si>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</si>
  <si>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</si>
  <si>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8"/>
        <rFont val="Arial CE"/>
        <family val="2"/>
        <charset val="238"/>
      </rPr>
      <t xml:space="preserve">Soupis prací </t>
    </r>
    <r>
      <rPr>
        <sz val="8"/>
        <rFont val="Arial CE"/>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</si>
  <si>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</si>
  <si>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family val="2"/>
        <charset val="238"/>
      </rPr>
      <t>Krycí list soupisu</t>
    </r>
    <r>
      <rPr>
        <sz val="8"/>
        <rFont val="Arial CE"/>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</si>
  <si>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</si>
  <si>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family val="2"/>
        <charset val="238"/>
      </rPr>
      <t>Rekapitulace členění soupisu prací</t>
    </r>
    <r>
      <rPr>
        <sz val="8"/>
        <rFont val="Arial CE"/>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</si>
  <si>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</si>
  <si>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family val="2"/>
        <charset val="238"/>
      </rPr>
      <t xml:space="preserve">Soupis prací </t>
    </r>
    <r>
      <rPr>
        <sz val="8"/>
        <rFont val="Arial CE"/>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</si>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</sst>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12"/>
      <color rgb="FF003366"/>
      <name val="Arial CE"/>
      <family val="2"/>
      <charset val="238"/>
    </font>
    <font>
      <sz val="10"/>
      <color rgb="FF003366"/>
      <name val="Arial CE"/>
      <family val="2"/>
      <charset val="238"/>
    </font>
    <font>
      <sz val="8"/>
      <color rgb="FF003366"/>
      <name val="Arial CE"/>
      <family val="2"/>
      <charset val="238"/>
    </font>
    <font>
      <sz val="8"/>
      <color rgb="FF800080"/>
      <name val="Arial CE"/>
      <family val="2"/>
      <charset val="238"/>
    </font>
    <font>
      <sz val="8"/>
      <color rgb="FF505050"/>
      <name val="Arial CE"/>
      <family val="2"/>
      <charset val="238"/>
    </font>
    <font>
      <sz val="8"/>
      <color rgb="FFFF0000"/>
      <name val="Arial CE"/>
      <family val="2"/>
      <charset val="238"/>
    </font>
    <font>
      <sz val="8"/>
      <color rgb="FFFFFFFF"/>
      <name val="Arial CE"/>
      <family val="2"/>
      <charset val="238"/>
    </font>
    <font>
      <b/>
      <sz val="14"/>
      <name val="Arial CE"/>
      <family val="2"/>
      <charset val="238"/>
    </font>
    <font>
      <sz val="8"/>
      <color rgb="FF3366FF"/>
      <name val="Arial CE"/>
      <family val="2"/>
      <charset val="238"/>
    </font>
    <font>
      <b/>
      <sz val="12"/>
      <color rgb="FF969696"/>
      <name val="Arial CE"/>
      <family val="2"/>
      <charset val="238"/>
    </font>
    <font>
      <b/>
      <sz val="8"/>
      <color rgb="FF969696"/>
      <name val="Arial CE"/>
      <family val="2"/>
      <charset val="238"/>
    </font>
    <font>
      <b/>
      <sz val="10"/>
      <name val="Arial CE"/>
      <family val="2"/>
      <charset val="238"/>
    </font>
    <font>
      <b/>
      <sz val="10"/>
      <color rgb="FF96969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sz val="18"/>
      <color theme="10"/>
      <name val="Wingdings 2"/>
      <family val="1"/>
      <charset val="2"/>
    </font>
    <font>
      <b/>
      <sz val="11"/>
      <color rgb="FF003366"/>
      <name val="Arial CE"/>
      <family val="2"/>
      <charset val="238"/>
    </font>
    <font>
      <sz val="11"/>
      <color rgb="FF003366"/>
      <name val="Arial CE"/>
      <family val="2"/>
      <charset val="238"/>
    </font>
    <font>
      <sz val="11"/>
      <color rgb="FF969696"/>
      <name val="Arial CE"/>
      <family val="2"/>
      <charset val="238"/>
    </font>
    <font>
      <sz val="10"/>
      <color rgb="FF3366FF"/>
      <name val="Arial CE"/>
      <family val="2"/>
      <charset val="238"/>
    </font>
    <font>
      <b/>
      <sz val="12"/>
      <color rgb="FF800000"/>
      <name val="Arial CE"/>
      <family val="2"/>
      <charset val="238"/>
    </font>
    <font>
      <sz val="8"/>
      <color rgb="FF960000"/>
      <name val="Arial CE"/>
      <family val="2"/>
      <charset val="238"/>
    </font>
    <font>
      <b/>
      <sz val="8"/>
      <name val="Arial CE"/>
      <family val="2"/>
      <charset val="238"/>
    </font>
    <font>
      <sz val="7"/>
      <color rgb="FF969696"/>
      <name val="Arial CE"/>
      <family val="2"/>
      <charset val="238"/>
    </font>
    <font>
      <i/>
      <sz val="7"/>
      <color rgb="FF969696"/>
      <name val="Arial CE"/>
      <family val="2"/>
      <charset val="238"/>
    </font>
    <font>
      <i/>
      <sz val="9"/>
      <color rgb="FF0000FF"/>
      <name val="Arial CE"/>
      <family val="2"/>
      <charset val="238"/>
    </font>
    <font>
      <i/>
      <sz val="8"/>
      <color rgb="FF0000FF"/>
      <name val="Arial CE"/>
      <family val="2"/>
      <charset val="238"/>
    </font>
    <font>
      <sz val="8"/>
      <name val="Trebuchet MS"/>
      <family val="2"/>
      <charset val="238"/>
    </font>
    <font>
      <b/>
      <sz val="16"/>
      <name val="Trebuchet MS"/>
      <family val="2"/>
      <charset val="238"/>
    </font>
    <font>
      <b/>
      <sz val="11"/>
      <name val="Trebuchet MS"/>
      <family val="2"/>
      <charset val="238"/>
    </font>
    <font>
      <sz val="8"/>
      <name val="Arial CE"/>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b/>
      <sz val="8"/>
      <name val="Arial CE"/>
      <family val="2"/>
      <charset val="238"/>
    </font>
    <font>
      <u/>
      <sz val="11"/>
      <color theme="10"/>
      <name val="Calibri"/>
      <family val="2"/>
      <charset val="238"/>
      <scheme val="minor"/>
    </font>
    <font>
      <i/>
      <sz val="8"/>
      <name val="Arial CE"/>
      <family val="2"/>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6" fillId="0" borderId="0" applyNumberFormat="0" applyFill="0" applyBorder="0" applyAlignment="0" applyProtection="0"/>
  </cellStyleXfs>
  <cellXfs count="37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2" xfId="0" applyBorder="1"/>
    <xf numFmtId="0" fontId="0" fillId="0" borderId="3"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22" fillId="2" borderId="20" xfId="0" applyFont="1" applyFill="1" applyBorder="1" applyAlignment="1" applyProtection="1">
      <alignment horizontal="left" vertical="center"/>
      <protection locked="0"/>
    </xf>
    <xf numFmtId="0" fontId="22"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2" fillId="0" borderId="21" xfId="0" applyNumberFormat="1" applyFont="1" applyBorder="1" applyAlignment="1" applyProtection="1">
      <alignment vertical="center"/>
    </xf>
    <xf numFmtId="166" fontId="22" fillId="0" borderId="22" xfId="0" applyNumberFormat="1"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3"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1"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2"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3"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5" fillId="0" borderId="1" xfId="0" applyFont="1" applyBorder="1" applyAlignment="1">
      <alignment horizontal="left" vertical="center"/>
    </xf>
    <xf numFmtId="0" fontId="40" fillId="0" borderId="1" xfId="0" applyFont="1" applyBorder="1" applyAlignment="1">
      <alignment horizontal="center" vertical="center"/>
    </xf>
    <xf numFmtId="0" fontId="40" fillId="0" borderId="0" xfId="0" applyFont="1" applyAlignment="1">
      <alignment horizontal="left" vertical="center"/>
    </xf>
    <xf numFmtId="0" fontId="41"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2"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7"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1" xfId="0" applyFont="1" applyBorder="1" applyAlignment="1">
      <alignment horizontal="left" vertical="center"/>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center" vertical="center"/>
    </xf>
    <xf numFmtId="0" fontId="43" fillId="0" borderId="0" xfId="0" applyFont="1" applyAlignment="1">
      <alignment vertical="center"/>
    </xf>
    <xf numFmtId="0" fontId="39" fillId="0" borderId="1" xfId="0" applyFont="1" applyBorder="1" applyAlignment="1">
      <alignment vertical="center"/>
    </xf>
    <xf numFmtId="0" fontId="43" fillId="0" borderId="29" xfId="0" applyFont="1" applyBorder="1" applyAlignment="1">
      <alignment vertical="center"/>
    </xf>
    <xf numFmtId="0" fontId="39" fillId="0" borderId="29" xfId="0" applyFont="1" applyBorder="1" applyAlignment="1">
      <alignment vertical="center"/>
    </xf>
    <xf numFmtId="0" fontId="40" fillId="0" borderId="1" xfId="0" applyFont="1"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3"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9" fillId="0" borderId="29" xfId="0" applyFont="1" applyBorder="1" applyAlignment="1">
      <alignment horizontal="left"/>
    </xf>
    <xf numFmtId="0" fontId="40" fillId="0" borderId="1" xfId="0" applyFont="1" applyBorder="1" applyAlignment="1">
      <alignment horizontal="left" vertical="center"/>
    </xf>
    <xf numFmtId="0" fontId="40" fillId="0" borderId="1" xfId="0" applyFont="1" applyBorder="1" applyAlignment="1">
      <alignment horizontal="left" vertical="top"/>
    </xf>
    <xf numFmtId="0" fontId="40" fillId="0" borderId="1" xfId="0" applyFont="1" applyBorder="1" applyAlignment="1">
      <alignment horizontal="left" vertical="center" wrapText="1"/>
    </xf>
    <xf numFmtId="0" fontId="39" fillId="0" borderId="29" xfId="0" applyFont="1" applyBorder="1" applyAlignment="1">
      <alignment horizontal="left" wrapText="1"/>
    </xf>
    <xf numFmtId="49" fontId="40"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CM58"/>
  <sheetViews>
    <sheetView showGridLines="0" workbookViewId="0">
      <selection activeCell="AB61" sqref="AB61"/>
    </sheetView>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359"/>
      <c r="AS2" s="359"/>
      <c r="AT2" s="359"/>
      <c r="AU2" s="359"/>
      <c r="AV2" s="359"/>
      <c r="AW2" s="359"/>
      <c r="AX2" s="359"/>
      <c r="AY2" s="359"/>
      <c r="AZ2" s="359"/>
      <c r="BA2" s="359"/>
      <c r="BB2" s="359"/>
      <c r="BC2" s="359"/>
      <c r="BD2" s="359"/>
      <c r="BE2" s="359"/>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323" t="s">
        <v>14</v>
      </c>
      <c r="L5" s="324"/>
      <c r="M5" s="324"/>
      <c r="N5" s="324"/>
      <c r="O5" s="324"/>
      <c r="P5" s="324"/>
      <c r="Q5" s="324"/>
      <c r="R5" s="324"/>
      <c r="S5" s="324"/>
      <c r="T5" s="324"/>
      <c r="U5" s="324"/>
      <c r="V5" s="324"/>
      <c r="W5" s="324"/>
      <c r="X5" s="324"/>
      <c r="Y5" s="324"/>
      <c r="Z5" s="324"/>
      <c r="AA5" s="324"/>
      <c r="AB5" s="324"/>
      <c r="AC5" s="324"/>
      <c r="AD5" s="324"/>
      <c r="AE5" s="324"/>
      <c r="AF5" s="324"/>
      <c r="AG5" s="324"/>
      <c r="AH5" s="324"/>
      <c r="AI5" s="324"/>
      <c r="AJ5" s="324"/>
      <c r="AK5" s="324"/>
      <c r="AL5" s="324"/>
      <c r="AM5" s="324"/>
      <c r="AN5" s="324"/>
      <c r="AO5" s="324"/>
      <c r="AP5" s="23"/>
      <c r="AQ5" s="23"/>
      <c r="AR5" s="21"/>
      <c r="BE5" s="320" t="s">
        <v>15</v>
      </c>
      <c r="BS5" s="18" t="s">
        <v>6</v>
      </c>
    </row>
    <row r="6" spans="1:74" s="1" customFormat="1" ht="36.950000000000003" customHeight="1">
      <c r="B6" s="22"/>
      <c r="C6" s="23"/>
      <c r="D6" s="29" t="s">
        <v>16</v>
      </c>
      <c r="E6" s="23"/>
      <c r="F6" s="23"/>
      <c r="G6" s="23"/>
      <c r="H6" s="23"/>
      <c r="I6" s="23"/>
      <c r="J6" s="23"/>
      <c r="K6" s="325" t="s">
        <v>17</v>
      </c>
      <c r="L6" s="324"/>
      <c r="M6" s="324"/>
      <c r="N6" s="324"/>
      <c r="O6" s="324"/>
      <c r="P6" s="324"/>
      <c r="Q6" s="324"/>
      <c r="R6" s="324"/>
      <c r="S6" s="324"/>
      <c r="T6" s="324"/>
      <c r="U6" s="324"/>
      <c r="V6" s="324"/>
      <c r="W6" s="324"/>
      <c r="X6" s="324"/>
      <c r="Y6" s="324"/>
      <c r="Z6" s="324"/>
      <c r="AA6" s="324"/>
      <c r="AB6" s="324"/>
      <c r="AC6" s="324"/>
      <c r="AD6" s="324"/>
      <c r="AE6" s="324"/>
      <c r="AF6" s="324"/>
      <c r="AG6" s="324"/>
      <c r="AH6" s="324"/>
      <c r="AI6" s="324"/>
      <c r="AJ6" s="324"/>
      <c r="AK6" s="324"/>
      <c r="AL6" s="324"/>
      <c r="AM6" s="324"/>
      <c r="AN6" s="324"/>
      <c r="AO6" s="324"/>
      <c r="AP6" s="23"/>
      <c r="AQ6" s="23"/>
      <c r="AR6" s="21"/>
      <c r="BE6" s="321"/>
      <c r="BS6" s="18" t="s">
        <v>6</v>
      </c>
    </row>
    <row r="7" spans="1:74" s="1" customFormat="1" ht="12" customHeight="1">
      <c r="B7" s="22"/>
      <c r="C7" s="23"/>
      <c r="D7" s="30"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19</v>
      </c>
      <c r="AO7" s="23"/>
      <c r="AP7" s="23"/>
      <c r="AQ7" s="23"/>
      <c r="AR7" s="21"/>
      <c r="BE7" s="321"/>
      <c r="BS7" s="18" t="s">
        <v>6</v>
      </c>
    </row>
    <row r="8" spans="1:74" s="1" customFormat="1" ht="12" customHeight="1">
      <c r="B8" s="22"/>
      <c r="C8" s="23"/>
      <c r="D8" s="30"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23</v>
      </c>
      <c r="AL8" s="23"/>
      <c r="AM8" s="23"/>
      <c r="AN8" s="31" t="s">
        <v>24</v>
      </c>
      <c r="AO8" s="23"/>
      <c r="AP8" s="23"/>
      <c r="AQ8" s="23"/>
      <c r="AR8" s="21"/>
      <c r="BE8" s="321"/>
      <c r="BS8" s="18" t="s">
        <v>6</v>
      </c>
    </row>
    <row r="9" spans="1:74" s="1" customFormat="1" ht="14.45"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1"/>
      <c r="BS9" s="18" t="s">
        <v>6</v>
      </c>
    </row>
    <row r="10" spans="1:74" s="1" customFormat="1" ht="12" customHeight="1">
      <c r="B10" s="22"/>
      <c r="C10" s="23"/>
      <c r="D10" s="30"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26</v>
      </c>
      <c r="AL10" s="23"/>
      <c r="AM10" s="23"/>
      <c r="AN10" s="28" t="s">
        <v>27</v>
      </c>
      <c r="AO10" s="23"/>
      <c r="AP10" s="23"/>
      <c r="AQ10" s="23"/>
      <c r="AR10" s="21"/>
      <c r="BE10" s="321"/>
      <c r="BS10" s="18" t="s">
        <v>6</v>
      </c>
    </row>
    <row r="11" spans="1:74" s="1" customFormat="1" ht="18.399999999999999"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29</v>
      </c>
      <c r="AL11" s="23"/>
      <c r="AM11" s="23"/>
      <c r="AN11" s="28" t="s">
        <v>30</v>
      </c>
      <c r="AO11" s="23"/>
      <c r="AP11" s="23"/>
      <c r="AQ11" s="23"/>
      <c r="AR11" s="21"/>
      <c r="BE11" s="321"/>
      <c r="BS11" s="18" t="s">
        <v>6</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1"/>
      <c r="BS12" s="18" t="s">
        <v>6</v>
      </c>
    </row>
    <row r="13" spans="1:74" s="1" customFormat="1" ht="12" customHeight="1">
      <c r="B13" s="22"/>
      <c r="C13" s="23"/>
      <c r="D13" s="30" t="s">
        <v>31</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26</v>
      </c>
      <c r="AL13" s="23"/>
      <c r="AM13" s="23"/>
      <c r="AN13" s="32" t="s">
        <v>32</v>
      </c>
      <c r="AO13" s="23"/>
      <c r="AP13" s="23"/>
      <c r="AQ13" s="23"/>
      <c r="AR13" s="21"/>
      <c r="BE13" s="321"/>
      <c r="BS13" s="18" t="s">
        <v>6</v>
      </c>
    </row>
    <row r="14" spans="1:74" ht="12.75">
      <c r="B14" s="22"/>
      <c r="C14" s="23"/>
      <c r="D14" s="23"/>
      <c r="E14" s="326" t="s">
        <v>32</v>
      </c>
      <c r="F14" s="327"/>
      <c r="G14" s="327"/>
      <c r="H14" s="327"/>
      <c r="I14" s="327"/>
      <c r="J14" s="327"/>
      <c r="K14" s="327"/>
      <c r="L14" s="327"/>
      <c r="M14" s="327"/>
      <c r="N14" s="327"/>
      <c r="O14" s="327"/>
      <c r="P14" s="327"/>
      <c r="Q14" s="327"/>
      <c r="R14" s="327"/>
      <c r="S14" s="327"/>
      <c r="T14" s="327"/>
      <c r="U14" s="327"/>
      <c r="V14" s="327"/>
      <c r="W14" s="327"/>
      <c r="X14" s="327"/>
      <c r="Y14" s="327"/>
      <c r="Z14" s="327"/>
      <c r="AA14" s="327"/>
      <c r="AB14" s="327"/>
      <c r="AC14" s="327"/>
      <c r="AD14" s="327"/>
      <c r="AE14" s="327"/>
      <c r="AF14" s="327"/>
      <c r="AG14" s="327"/>
      <c r="AH14" s="327"/>
      <c r="AI14" s="327"/>
      <c r="AJ14" s="327"/>
      <c r="AK14" s="30" t="s">
        <v>29</v>
      </c>
      <c r="AL14" s="23"/>
      <c r="AM14" s="23"/>
      <c r="AN14" s="32" t="s">
        <v>32</v>
      </c>
      <c r="AO14" s="23"/>
      <c r="AP14" s="23"/>
      <c r="AQ14" s="23"/>
      <c r="AR14" s="21"/>
      <c r="BE14" s="321"/>
      <c r="BS14" s="18" t="s">
        <v>6</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1"/>
      <c r="BS15" s="18" t="s">
        <v>4</v>
      </c>
    </row>
    <row r="16" spans="1:74" s="1" customFormat="1" ht="12" customHeight="1">
      <c r="B16" s="22"/>
      <c r="C16" s="23"/>
      <c r="D16" s="30" t="s">
        <v>33</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26</v>
      </c>
      <c r="AL16" s="23"/>
      <c r="AM16" s="23"/>
      <c r="AN16" s="28" t="s">
        <v>34</v>
      </c>
      <c r="AO16" s="23"/>
      <c r="AP16" s="23"/>
      <c r="AQ16" s="23"/>
      <c r="AR16" s="21"/>
      <c r="BE16" s="321"/>
      <c r="BS16" s="18" t="s">
        <v>4</v>
      </c>
    </row>
    <row r="17" spans="1:71" s="1" customFormat="1" ht="18.399999999999999" customHeight="1">
      <c r="B17" s="22"/>
      <c r="C17" s="23"/>
      <c r="D17" s="23"/>
      <c r="E17" s="28" t="s">
        <v>35</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29</v>
      </c>
      <c r="AL17" s="23"/>
      <c r="AM17" s="23"/>
      <c r="AN17" s="28" t="s">
        <v>36</v>
      </c>
      <c r="AO17" s="23"/>
      <c r="AP17" s="23"/>
      <c r="AQ17" s="23"/>
      <c r="AR17" s="21"/>
      <c r="BE17" s="321"/>
      <c r="BS17" s="18" t="s">
        <v>37</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1"/>
      <c r="BS18" s="18" t="s">
        <v>6</v>
      </c>
    </row>
    <row r="19" spans="1:71" s="1" customFormat="1" ht="12" customHeight="1">
      <c r="B19" s="22"/>
      <c r="C19" s="23"/>
      <c r="D19" s="30" t="s">
        <v>38</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26</v>
      </c>
      <c r="AL19" s="23"/>
      <c r="AM19" s="23"/>
      <c r="AN19" s="28" t="s">
        <v>34</v>
      </c>
      <c r="AO19" s="23"/>
      <c r="AP19" s="23"/>
      <c r="AQ19" s="23"/>
      <c r="AR19" s="21"/>
      <c r="BE19" s="321"/>
      <c r="BS19" s="18" t="s">
        <v>6</v>
      </c>
    </row>
    <row r="20" spans="1:71" s="1" customFormat="1" ht="18.399999999999999" customHeight="1">
      <c r="B20" s="22"/>
      <c r="C20" s="23"/>
      <c r="D20" s="23"/>
      <c r="E20" s="28" t="s">
        <v>35</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29</v>
      </c>
      <c r="AL20" s="23"/>
      <c r="AM20" s="23"/>
      <c r="AN20" s="28" t="s">
        <v>36</v>
      </c>
      <c r="AO20" s="23"/>
      <c r="AP20" s="23"/>
      <c r="AQ20" s="23"/>
      <c r="AR20" s="21"/>
      <c r="BE20" s="321"/>
      <c r="BS20" s="18" t="s">
        <v>4</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1"/>
    </row>
    <row r="22" spans="1:71" s="1" customFormat="1" ht="12" customHeight="1">
      <c r="B22" s="22"/>
      <c r="C22" s="23"/>
      <c r="D22" s="30" t="s">
        <v>39</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1"/>
    </row>
    <row r="23" spans="1:71" s="1" customFormat="1" ht="66" customHeight="1">
      <c r="B23" s="22"/>
      <c r="C23" s="23"/>
      <c r="D23" s="23"/>
      <c r="E23" s="328" t="s">
        <v>40</v>
      </c>
      <c r="F23" s="328"/>
      <c r="G23" s="328"/>
      <c r="H23" s="328"/>
      <c r="I23" s="328"/>
      <c r="J23" s="328"/>
      <c r="K23" s="328"/>
      <c r="L23" s="328"/>
      <c r="M23" s="328"/>
      <c r="N23" s="328"/>
      <c r="O23" s="328"/>
      <c r="P23" s="328"/>
      <c r="Q23" s="328"/>
      <c r="R23" s="328"/>
      <c r="S23" s="328"/>
      <c r="T23" s="328"/>
      <c r="U23" s="328"/>
      <c r="V23" s="328"/>
      <c r="W23" s="328"/>
      <c r="X23" s="328"/>
      <c r="Y23" s="328"/>
      <c r="Z23" s="328"/>
      <c r="AA23" s="328"/>
      <c r="AB23" s="328"/>
      <c r="AC23" s="328"/>
      <c r="AD23" s="328"/>
      <c r="AE23" s="328"/>
      <c r="AF23" s="328"/>
      <c r="AG23" s="328"/>
      <c r="AH23" s="328"/>
      <c r="AI23" s="328"/>
      <c r="AJ23" s="328"/>
      <c r="AK23" s="328"/>
      <c r="AL23" s="328"/>
      <c r="AM23" s="328"/>
      <c r="AN23" s="328"/>
      <c r="AO23" s="23"/>
      <c r="AP23" s="23"/>
      <c r="AQ23" s="23"/>
      <c r="AR23" s="21"/>
      <c r="BE23" s="321"/>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1"/>
    </row>
    <row r="25" spans="1:71" s="1" customFormat="1" ht="6.95" customHeight="1">
      <c r="B25" s="22"/>
      <c r="C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3"/>
      <c r="AQ25" s="23"/>
      <c r="AR25" s="21"/>
      <c r="BE25" s="321"/>
    </row>
    <row r="26" spans="1:71" s="2" customFormat="1" ht="25.9" customHeight="1">
      <c r="A26" s="35"/>
      <c r="B26" s="36"/>
      <c r="C26" s="37"/>
      <c r="D26" s="38" t="s">
        <v>41</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29">
        <f>ROUND(AG54,2)</f>
        <v>0</v>
      </c>
      <c r="AL26" s="330"/>
      <c r="AM26" s="330"/>
      <c r="AN26" s="330"/>
      <c r="AO26" s="330"/>
      <c r="AP26" s="37"/>
      <c r="AQ26" s="37"/>
      <c r="AR26" s="40"/>
      <c r="BE26" s="321"/>
    </row>
    <row r="27" spans="1:71" s="2" customFormat="1" ht="6.95"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321"/>
    </row>
    <row r="28" spans="1:71" s="2" customFormat="1" ht="12.75">
      <c r="A28" s="35"/>
      <c r="B28" s="36"/>
      <c r="C28" s="37"/>
      <c r="D28" s="37"/>
      <c r="E28" s="37"/>
      <c r="F28" s="37"/>
      <c r="G28" s="37"/>
      <c r="H28" s="37"/>
      <c r="I28" s="37"/>
      <c r="J28" s="37"/>
      <c r="K28" s="37"/>
      <c r="L28" s="331" t="s">
        <v>42</v>
      </c>
      <c r="M28" s="331"/>
      <c r="N28" s="331"/>
      <c r="O28" s="331"/>
      <c r="P28" s="331"/>
      <c r="Q28" s="37"/>
      <c r="R28" s="37"/>
      <c r="S28" s="37"/>
      <c r="T28" s="37"/>
      <c r="U28" s="37"/>
      <c r="V28" s="37"/>
      <c r="W28" s="331" t="s">
        <v>43</v>
      </c>
      <c r="X28" s="331"/>
      <c r="Y28" s="331"/>
      <c r="Z28" s="331"/>
      <c r="AA28" s="331"/>
      <c r="AB28" s="331"/>
      <c r="AC28" s="331"/>
      <c r="AD28" s="331"/>
      <c r="AE28" s="331"/>
      <c r="AF28" s="37"/>
      <c r="AG28" s="37"/>
      <c r="AH28" s="37"/>
      <c r="AI28" s="37"/>
      <c r="AJ28" s="37"/>
      <c r="AK28" s="331" t="s">
        <v>44</v>
      </c>
      <c r="AL28" s="331"/>
      <c r="AM28" s="331"/>
      <c r="AN28" s="331"/>
      <c r="AO28" s="331"/>
      <c r="AP28" s="37"/>
      <c r="AQ28" s="37"/>
      <c r="AR28" s="40"/>
      <c r="BE28" s="321"/>
    </row>
    <row r="29" spans="1:71" s="3" customFormat="1" ht="14.45" customHeight="1">
      <c r="B29" s="41"/>
      <c r="C29" s="42"/>
      <c r="D29" s="30" t="s">
        <v>45</v>
      </c>
      <c r="E29" s="42"/>
      <c r="F29" s="30" t="s">
        <v>46</v>
      </c>
      <c r="G29" s="42"/>
      <c r="H29" s="42"/>
      <c r="I29" s="42"/>
      <c r="J29" s="42"/>
      <c r="K29" s="42"/>
      <c r="L29" s="334">
        <v>0.21</v>
      </c>
      <c r="M29" s="333"/>
      <c r="N29" s="333"/>
      <c r="O29" s="333"/>
      <c r="P29" s="333"/>
      <c r="Q29" s="42"/>
      <c r="R29" s="42"/>
      <c r="S29" s="42"/>
      <c r="T29" s="42"/>
      <c r="U29" s="42"/>
      <c r="V29" s="42"/>
      <c r="W29" s="332">
        <f>ROUND(AZ54, 2)</f>
        <v>0</v>
      </c>
      <c r="X29" s="333"/>
      <c r="Y29" s="333"/>
      <c r="Z29" s="333"/>
      <c r="AA29" s="333"/>
      <c r="AB29" s="333"/>
      <c r="AC29" s="333"/>
      <c r="AD29" s="333"/>
      <c r="AE29" s="333"/>
      <c r="AF29" s="42"/>
      <c r="AG29" s="42"/>
      <c r="AH29" s="42"/>
      <c r="AI29" s="42"/>
      <c r="AJ29" s="42"/>
      <c r="AK29" s="332">
        <f>ROUND(AV54, 2)</f>
        <v>0</v>
      </c>
      <c r="AL29" s="333"/>
      <c r="AM29" s="333"/>
      <c r="AN29" s="333"/>
      <c r="AO29" s="333"/>
      <c r="AP29" s="42"/>
      <c r="AQ29" s="42"/>
      <c r="AR29" s="43"/>
      <c r="BE29" s="322"/>
    </row>
    <row r="30" spans="1:71" s="3" customFormat="1" ht="14.45" customHeight="1">
      <c r="B30" s="41"/>
      <c r="C30" s="42"/>
      <c r="D30" s="42"/>
      <c r="E30" s="42"/>
      <c r="F30" s="30" t="s">
        <v>47</v>
      </c>
      <c r="G30" s="42"/>
      <c r="H30" s="42"/>
      <c r="I30" s="42"/>
      <c r="J30" s="42"/>
      <c r="K30" s="42"/>
      <c r="L30" s="334">
        <v>0.15</v>
      </c>
      <c r="M30" s="333"/>
      <c r="N30" s="333"/>
      <c r="O30" s="333"/>
      <c r="P30" s="333"/>
      <c r="Q30" s="42"/>
      <c r="R30" s="42"/>
      <c r="S30" s="42"/>
      <c r="T30" s="42"/>
      <c r="U30" s="42"/>
      <c r="V30" s="42"/>
      <c r="W30" s="332">
        <f>ROUND(BA54, 2)</f>
        <v>0</v>
      </c>
      <c r="X30" s="333"/>
      <c r="Y30" s="333"/>
      <c r="Z30" s="333"/>
      <c r="AA30" s="333"/>
      <c r="AB30" s="333"/>
      <c r="AC30" s="333"/>
      <c r="AD30" s="333"/>
      <c r="AE30" s="333"/>
      <c r="AF30" s="42"/>
      <c r="AG30" s="42"/>
      <c r="AH30" s="42"/>
      <c r="AI30" s="42"/>
      <c r="AJ30" s="42"/>
      <c r="AK30" s="332">
        <f>ROUND(AW54, 2)</f>
        <v>0</v>
      </c>
      <c r="AL30" s="333"/>
      <c r="AM30" s="333"/>
      <c r="AN30" s="333"/>
      <c r="AO30" s="333"/>
      <c r="AP30" s="42"/>
      <c r="AQ30" s="42"/>
      <c r="AR30" s="43"/>
      <c r="BE30" s="322"/>
    </row>
    <row r="31" spans="1:71" s="3" customFormat="1" ht="14.45" hidden="1" customHeight="1">
      <c r="B31" s="41"/>
      <c r="C31" s="42"/>
      <c r="D31" s="42"/>
      <c r="E31" s="42"/>
      <c r="F31" s="30" t="s">
        <v>48</v>
      </c>
      <c r="G31" s="42"/>
      <c r="H31" s="42"/>
      <c r="I31" s="42"/>
      <c r="J31" s="42"/>
      <c r="K31" s="42"/>
      <c r="L31" s="334">
        <v>0.21</v>
      </c>
      <c r="M31" s="333"/>
      <c r="N31" s="333"/>
      <c r="O31" s="333"/>
      <c r="P31" s="333"/>
      <c r="Q31" s="42"/>
      <c r="R31" s="42"/>
      <c r="S31" s="42"/>
      <c r="T31" s="42"/>
      <c r="U31" s="42"/>
      <c r="V31" s="42"/>
      <c r="W31" s="332">
        <f>ROUND(BB54, 2)</f>
        <v>0</v>
      </c>
      <c r="X31" s="333"/>
      <c r="Y31" s="333"/>
      <c r="Z31" s="333"/>
      <c r="AA31" s="333"/>
      <c r="AB31" s="333"/>
      <c r="AC31" s="333"/>
      <c r="AD31" s="333"/>
      <c r="AE31" s="333"/>
      <c r="AF31" s="42"/>
      <c r="AG31" s="42"/>
      <c r="AH31" s="42"/>
      <c r="AI31" s="42"/>
      <c r="AJ31" s="42"/>
      <c r="AK31" s="332">
        <v>0</v>
      </c>
      <c r="AL31" s="333"/>
      <c r="AM31" s="333"/>
      <c r="AN31" s="333"/>
      <c r="AO31" s="333"/>
      <c r="AP31" s="42"/>
      <c r="AQ31" s="42"/>
      <c r="AR31" s="43"/>
      <c r="BE31" s="322"/>
    </row>
    <row r="32" spans="1:71" s="3" customFormat="1" ht="14.45" hidden="1" customHeight="1">
      <c r="B32" s="41"/>
      <c r="C32" s="42"/>
      <c r="D32" s="42"/>
      <c r="E32" s="42"/>
      <c r="F32" s="30" t="s">
        <v>49</v>
      </c>
      <c r="G32" s="42"/>
      <c r="H32" s="42"/>
      <c r="I32" s="42"/>
      <c r="J32" s="42"/>
      <c r="K32" s="42"/>
      <c r="L32" s="334">
        <v>0.15</v>
      </c>
      <c r="M32" s="333"/>
      <c r="N32" s="333"/>
      <c r="O32" s="333"/>
      <c r="P32" s="333"/>
      <c r="Q32" s="42"/>
      <c r="R32" s="42"/>
      <c r="S32" s="42"/>
      <c r="T32" s="42"/>
      <c r="U32" s="42"/>
      <c r="V32" s="42"/>
      <c r="W32" s="332">
        <f>ROUND(BC54, 2)</f>
        <v>0</v>
      </c>
      <c r="X32" s="333"/>
      <c r="Y32" s="333"/>
      <c r="Z32" s="333"/>
      <c r="AA32" s="333"/>
      <c r="AB32" s="333"/>
      <c r="AC32" s="333"/>
      <c r="AD32" s="333"/>
      <c r="AE32" s="333"/>
      <c r="AF32" s="42"/>
      <c r="AG32" s="42"/>
      <c r="AH32" s="42"/>
      <c r="AI32" s="42"/>
      <c r="AJ32" s="42"/>
      <c r="AK32" s="332">
        <v>0</v>
      </c>
      <c r="AL32" s="333"/>
      <c r="AM32" s="333"/>
      <c r="AN32" s="333"/>
      <c r="AO32" s="333"/>
      <c r="AP32" s="42"/>
      <c r="AQ32" s="42"/>
      <c r="AR32" s="43"/>
      <c r="BE32" s="322"/>
    </row>
    <row r="33" spans="1:57" s="3" customFormat="1" ht="14.45" hidden="1" customHeight="1">
      <c r="B33" s="41"/>
      <c r="C33" s="42"/>
      <c r="D33" s="42"/>
      <c r="E33" s="42"/>
      <c r="F33" s="30" t="s">
        <v>50</v>
      </c>
      <c r="G33" s="42"/>
      <c r="H33" s="42"/>
      <c r="I33" s="42"/>
      <c r="J33" s="42"/>
      <c r="K33" s="42"/>
      <c r="L33" s="334">
        <v>0</v>
      </c>
      <c r="M33" s="333"/>
      <c r="N33" s="333"/>
      <c r="O33" s="333"/>
      <c r="P33" s="333"/>
      <c r="Q33" s="42"/>
      <c r="R33" s="42"/>
      <c r="S33" s="42"/>
      <c r="T33" s="42"/>
      <c r="U33" s="42"/>
      <c r="V33" s="42"/>
      <c r="W33" s="332">
        <f>ROUND(BD54, 2)</f>
        <v>0</v>
      </c>
      <c r="X33" s="333"/>
      <c r="Y33" s="333"/>
      <c r="Z33" s="333"/>
      <c r="AA33" s="333"/>
      <c r="AB33" s="333"/>
      <c r="AC33" s="333"/>
      <c r="AD33" s="333"/>
      <c r="AE33" s="333"/>
      <c r="AF33" s="42"/>
      <c r="AG33" s="42"/>
      <c r="AH33" s="42"/>
      <c r="AI33" s="42"/>
      <c r="AJ33" s="42"/>
      <c r="AK33" s="332">
        <v>0</v>
      </c>
      <c r="AL33" s="333"/>
      <c r="AM33" s="333"/>
      <c r="AN33" s="333"/>
      <c r="AO33" s="333"/>
      <c r="AP33" s="42"/>
      <c r="AQ33" s="42"/>
      <c r="AR33" s="43"/>
    </row>
    <row r="34" spans="1:57" s="2" customFormat="1" ht="6.95"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35"/>
    </row>
    <row r="35" spans="1:57" s="2" customFormat="1" ht="25.9" customHeight="1">
      <c r="A35" s="35"/>
      <c r="B35" s="36"/>
      <c r="C35" s="44"/>
      <c r="D35" s="45" t="s">
        <v>51</v>
      </c>
      <c r="E35" s="46"/>
      <c r="F35" s="46"/>
      <c r="G35" s="46"/>
      <c r="H35" s="46"/>
      <c r="I35" s="46"/>
      <c r="J35" s="46"/>
      <c r="K35" s="46"/>
      <c r="L35" s="46"/>
      <c r="M35" s="46"/>
      <c r="N35" s="46"/>
      <c r="O35" s="46"/>
      <c r="P35" s="46"/>
      <c r="Q35" s="46"/>
      <c r="R35" s="46"/>
      <c r="S35" s="46"/>
      <c r="T35" s="47" t="s">
        <v>52</v>
      </c>
      <c r="U35" s="46"/>
      <c r="V35" s="46"/>
      <c r="W35" s="46"/>
      <c r="X35" s="335" t="s">
        <v>53</v>
      </c>
      <c r="Y35" s="336"/>
      <c r="Z35" s="336"/>
      <c r="AA35" s="336"/>
      <c r="AB35" s="336"/>
      <c r="AC35" s="46"/>
      <c r="AD35" s="46"/>
      <c r="AE35" s="46"/>
      <c r="AF35" s="46"/>
      <c r="AG35" s="46"/>
      <c r="AH35" s="46"/>
      <c r="AI35" s="46"/>
      <c r="AJ35" s="46"/>
      <c r="AK35" s="337">
        <f>SUM(AK26:AK33)</f>
        <v>0</v>
      </c>
      <c r="AL35" s="336"/>
      <c r="AM35" s="336"/>
      <c r="AN35" s="336"/>
      <c r="AO35" s="338"/>
      <c r="AP35" s="44"/>
      <c r="AQ35" s="44"/>
      <c r="AR35" s="40"/>
      <c r="BE35" s="35"/>
    </row>
    <row r="36" spans="1:57" s="2" customFormat="1" ht="6.95"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6.95" customHeight="1">
      <c r="A37" s="35"/>
      <c r="B37" s="48"/>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0"/>
      <c r="BE37" s="35"/>
    </row>
    <row r="41" spans="1:57" s="2" customFormat="1" ht="6.95" customHeight="1">
      <c r="A41" s="35"/>
      <c r="B41" s="50"/>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40"/>
      <c r="BE41" s="35"/>
    </row>
    <row r="42" spans="1:57" s="2" customFormat="1" ht="24.95" customHeight="1">
      <c r="A42" s="35"/>
      <c r="B42" s="36"/>
      <c r="C42" s="24" t="s">
        <v>54</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0"/>
      <c r="BE42" s="35"/>
    </row>
    <row r="43" spans="1:57" s="2" customFormat="1" ht="6.95"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0"/>
      <c r="BE43" s="35"/>
    </row>
    <row r="44" spans="1:57" s="4" customFormat="1" ht="12" customHeight="1">
      <c r="B44" s="52"/>
      <c r="C44" s="30" t="s">
        <v>13</v>
      </c>
      <c r="D44" s="53"/>
      <c r="E44" s="53"/>
      <c r="F44" s="53"/>
      <c r="G44" s="53"/>
      <c r="H44" s="53"/>
      <c r="I44" s="53"/>
      <c r="J44" s="53"/>
      <c r="K44" s="53"/>
      <c r="L44" s="53" t="str">
        <f>K5</f>
        <v>2021-04</v>
      </c>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4"/>
    </row>
    <row r="45" spans="1:57" s="5" customFormat="1" ht="36.950000000000003" customHeight="1">
      <c r="B45" s="55"/>
      <c r="C45" s="56" t="s">
        <v>16</v>
      </c>
      <c r="D45" s="57"/>
      <c r="E45" s="57"/>
      <c r="F45" s="57"/>
      <c r="G45" s="57"/>
      <c r="H45" s="57"/>
      <c r="I45" s="57"/>
      <c r="J45" s="57"/>
      <c r="K45" s="57"/>
      <c r="L45" s="339" t="str">
        <f>K6</f>
        <v>MŠ Jeronýmova, Kolín - stavební úpravy výdejen pokrmů</v>
      </c>
      <c r="M45" s="340"/>
      <c r="N45" s="340"/>
      <c r="O45" s="340"/>
      <c r="P45" s="340"/>
      <c r="Q45" s="340"/>
      <c r="R45" s="340"/>
      <c r="S45" s="340"/>
      <c r="T45" s="340"/>
      <c r="U45" s="340"/>
      <c r="V45" s="340"/>
      <c r="W45" s="340"/>
      <c r="X45" s="340"/>
      <c r="Y45" s="340"/>
      <c r="Z45" s="340"/>
      <c r="AA45" s="340"/>
      <c r="AB45" s="340"/>
      <c r="AC45" s="340"/>
      <c r="AD45" s="340"/>
      <c r="AE45" s="340"/>
      <c r="AF45" s="340"/>
      <c r="AG45" s="340"/>
      <c r="AH45" s="340"/>
      <c r="AI45" s="340"/>
      <c r="AJ45" s="340"/>
      <c r="AK45" s="340"/>
      <c r="AL45" s="340"/>
      <c r="AM45" s="340"/>
      <c r="AN45" s="340"/>
      <c r="AO45" s="340"/>
      <c r="AP45" s="57"/>
      <c r="AQ45" s="57"/>
      <c r="AR45" s="58"/>
    </row>
    <row r="46" spans="1:57" s="2" customFormat="1" ht="6.95"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0"/>
      <c r="BE46" s="35"/>
    </row>
    <row r="47" spans="1:57" s="2" customFormat="1" ht="12" customHeight="1">
      <c r="A47" s="35"/>
      <c r="B47" s="36"/>
      <c r="C47" s="30" t="s">
        <v>21</v>
      </c>
      <c r="D47" s="37"/>
      <c r="E47" s="37"/>
      <c r="F47" s="37"/>
      <c r="G47" s="37"/>
      <c r="H47" s="37"/>
      <c r="I47" s="37"/>
      <c r="J47" s="37"/>
      <c r="K47" s="37"/>
      <c r="L47" s="59" t="str">
        <f>IF(K8="","",K8)</f>
        <v xml:space="preserve">MŠ Jeronýmova, Kolín,objekt B </v>
      </c>
      <c r="M47" s="37"/>
      <c r="N47" s="37"/>
      <c r="O47" s="37"/>
      <c r="P47" s="37"/>
      <c r="Q47" s="37"/>
      <c r="R47" s="37"/>
      <c r="S47" s="37"/>
      <c r="T47" s="37"/>
      <c r="U47" s="37"/>
      <c r="V47" s="37"/>
      <c r="W47" s="37"/>
      <c r="X47" s="37"/>
      <c r="Y47" s="37"/>
      <c r="Z47" s="37"/>
      <c r="AA47" s="37"/>
      <c r="AB47" s="37"/>
      <c r="AC47" s="37"/>
      <c r="AD47" s="37"/>
      <c r="AE47" s="37"/>
      <c r="AF47" s="37"/>
      <c r="AG47" s="37"/>
      <c r="AH47" s="37"/>
      <c r="AI47" s="30" t="s">
        <v>23</v>
      </c>
      <c r="AJ47" s="37"/>
      <c r="AK47" s="37"/>
      <c r="AL47" s="37"/>
      <c r="AM47" s="341" t="str">
        <f>IF(AN8= "","",AN8)</f>
        <v>15. 4. 2021</v>
      </c>
      <c r="AN47" s="341"/>
      <c r="AO47" s="37"/>
      <c r="AP47" s="37"/>
      <c r="AQ47" s="37"/>
      <c r="AR47" s="40"/>
      <c r="BE47" s="35"/>
    </row>
    <row r="48" spans="1:57" s="2" customFormat="1" ht="6.95"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0"/>
      <c r="BE48" s="35"/>
    </row>
    <row r="49" spans="1:91" s="2" customFormat="1" ht="15.2" customHeight="1">
      <c r="A49" s="35"/>
      <c r="B49" s="36"/>
      <c r="C49" s="30" t="s">
        <v>25</v>
      </c>
      <c r="D49" s="37"/>
      <c r="E49" s="37"/>
      <c r="F49" s="37"/>
      <c r="G49" s="37"/>
      <c r="H49" s="37"/>
      <c r="I49" s="37"/>
      <c r="J49" s="37"/>
      <c r="K49" s="37"/>
      <c r="L49" s="53" t="str">
        <f>IF(E11= "","",E11)</f>
        <v>MĚSTO KOLÍN, Karlovo náměstí 78, 280 02 Kolín I</v>
      </c>
      <c r="M49" s="37"/>
      <c r="N49" s="37"/>
      <c r="O49" s="37"/>
      <c r="P49" s="37"/>
      <c r="Q49" s="37"/>
      <c r="R49" s="37"/>
      <c r="S49" s="37"/>
      <c r="T49" s="37"/>
      <c r="U49" s="37"/>
      <c r="V49" s="37"/>
      <c r="W49" s="37"/>
      <c r="X49" s="37"/>
      <c r="Y49" s="37"/>
      <c r="Z49" s="37"/>
      <c r="AA49" s="37"/>
      <c r="AB49" s="37"/>
      <c r="AC49" s="37"/>
      <c r="AD49" s="37"/>
      <c r="AE49" s="37"/>
      <c r="AF49" s="37"/>
      <c r="AG49" s="37"/>
      <c r="AH49" s="37"/>
      <c r="AI49" s="30" t="s">
        <v>33</v>
      </c>
      <c r="AJ49" s="37"/>
      <c r="AK49" s="37"/>
      <c r="AL49" s="37"/>
      <c r="AM49" s="342" t="str">
        <f>IF(E17="","",E17)</f>
        <v>DONDESIGN s.r.o.</v>
      </c>
      <c r="AN49" s="343"/>
      <c r="AO49" s="343"/>
      <c r="AP49" s="343"/>
      <c r="AQ49" s="37"/>
      <c r="AR49" s="40"/>
      <c r="AS49" s="344" t="s">
        <v>55</v>
      </c>
      <c r="AT49" s="345"/>
      <c r="AU49" s="61"/>
      <c r="AV49" s="61"/>
      <c r="AW49" s="61"/>
      <c r="AX49" s="61"/>
      <c r="AY49" s="61"/>
      <c r="AZ49" s="61"/>
      <c r="BA49" s="61"/>
      <c r="BB49" s="61"/>
      <c r="BC49" s="61"/>
      <c r="BD49" s="62"/>
      <c r="BE49" s="35"/>
    </row>
    <row r="50" spans="1:91" s="2" customFormat="1" ht="15.2" customHeight="1">
      <c r="A50" s="35"/>
      <c r="B50" s="36"/>
      <c r="C50" s="30" t="s">
        <v>31</v>
      </c>
      <c r="D50" s="37"/>
      <c r="E50" s="37"/>
      <c r="F50" s="37"/>
      <c r="G50" s="37"/>
      <c r="H50" s="37"/>
      <c r="I50" s="37"/>
      <c r="J50" s="37"/>
      <c r="K50" s="37"/>
      <c r="L50" s="53"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30" t="s">
        <v>38</v>
      </c>
      <c r="AJ50" s="37"/>
      <c r="AK50" s="37"/>
      <c r="AL50" s="37"/>
      <c r="AM50" s="342" t="str">
        <f>IF(E20="","",E20)</f>
        <v>DONDESIGN s.r.o.</v>
      </c>
      <c r="AN50" s="343"/>
      <c r="AO50" s="343"/>
      <c r="AP50" s="343"/>
      <c r="AQ50" s="37"/>
      <c r="AR50" s="40"/>
      <c r="AS50" s="346"/>
      <c r="AT50" s="347"/>
      <c r="AU50" s="63"/>
      <c r="AV50" s="63"/>
      <c r="AW50" s="63"/>
      <c r="AX50" s="63"/>
      <c r="AY50" s="63"/>
      <c r="AZ50" s="63"/>
      <c r="BA50" s="63"/>
      <c r="BB50" s="63"/>
      <c r="BC50" s="63"/>
      <c r="BD50" s="64"/>
      <c r="BE50" s="35"/>
    </row>
    <row r="51" spans="1:91" s="2" customFormat="1" ht="10.9"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0"/>
      <c r="AS51" s="348"/>
      <c r="AT51" s="349"/>
      <c r="AU51" s="65"/>
      <c r="AV51" s="65"/>
      <c r="AW51" s="65"/>
      <c r="AX51" s="65"/>
      <c r="AY51" s="65"/>
      <c r="AZ51" s="65"/>
      <c r="BA51" s="65"/>
      <c r="BB51" s="65"/>
      <c r="BC51" s="65"/>
      <c r="BD51" s="66"/>
      <c r="BE51" s="35"/>
    </row>
    <row r="52" spans="1:91" s="2" customFormat="1" ht="29.25" customHeight="1">
      <c r="A52" s="35"/>
      <c r="B52" s="36"/>
      <c r="C52" s="350" t="s">
        <v>56</v>
      </c>
      <c r="D52" s="351"/>
      <c r="E52" s="351"/>
      <c r="F52" s="351"/>
      <c r="G52" s="351"/>
      <c r="H52" s="67"/>
      <c r="I52" s="352" t="s">
        <v>57</v>
      </c>
      <c r="J52" s="351"/>
      <c r="K52" s="351"/>
      <c r="L52" s="351"/>
      <c r="M52" s="351"/>
      <c r="N52" s="351"/>
      <c r="O52" s="351"/>
      <c r="P52" s="351"/>
      <c r="Q52" s="351"/>
      <c r="R52" s="351"/>
      <c r="S52" s="351"/>
      <c r="T52" s="351"/>
      <c r="U52" s="351"/>
      <c r="V52" s="351"/>
      <c r="W52" s="351"/>
      <c r="X52" s="351"/>
      <c r="Y52" s="351"/>
      <c r="Z52" s="351"/>
      <c r="AA52" s="351"/>
      <c r="AB52" s="351"/>
      <c r="AC52" s="351"/>
      <c r="AD52" s="351"/>
      <c r="AE52" s="351"/>
      <c r="AF52" s="351"/>
      <c r="AG52" s="353" t="s">
        <v>58</v>
      </c>
      <c r="AH52" s="351"/>
      <c r="AI52" s="351"/>
      <c r="AJ52" s="351"/>
      <c r="AK52" s="351"/>
      <c r="AL52" s="351"/>
      <c r="AM52" s="351"/>
      <c r="AN52" s="352" t="s">
        <v>59</v>
      </c>
      <c r="AO52" s="351"/>
      <c r="AP52" s="351"/>
      <c r="AQ52" s="68" t="s">
        <v>60</v>
      </c>
      <c r="AR52" s="40"/>
      <c r="AS52" s="69" t="s">
        <v>61</v>
      </c>
      <c r="AT52" s="70" t="s">
        <v>62</v>
      </c>
      <c r="AU52" s="70" t="s">
        <v>63</v>
      </c>
      <c r="AV52" s="70" t="s">
        <v>64</v>
      </c>
      <c r="AW52" s="70" t="s">
        <v>65</v>
      </c>
      <c r="AX52" s="70" t="s">
        <v>66</v>
      </c>
      <c r="AY52" s="70" t="s">
        <v>67</v>
      </c>
      <c r="AZ52" s="70" t="s">
        <v>68</v>
      </c>
      <c r="BA52" s="70" t="s">
        <v>69</v>
      </c>
      <c r="BB52" s="70" t="s">
        <v>70</v>
      </c>
      <c r="BC52" s="70" t="s">
        <v>71</v>
      </c>
      <c r="BD52" s="71" t="s">
        <v>72</v>
      </c>
      <c r="BE52" s="35"/>
    </row>
    <row r="53" spans="1:91" s="2" customFormat="1" ht="10.9"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0"/>
      <c r="AS53" s="72"/>
      <c r="AT53" s="73"/>
      <c r="AU53" s="73"/>
      <c r="AV53" s="73"/>
      <c r="AW53" s="73"/>
      <c r="AX53" s="73"/>
      <c r="AY53" s="73"/>
      <c r="AZ53" s="73"/>
      <c r="BA53" s="73"/>
      <c r="BB53" s="73"/>
      <c r="BC53" s="73"/>
      <c r="BD53" s="74"/>
      <c r="BE53" s="35"/>
    </row>
    <row r="54" spans="1:91" s="6" customFormat="1" ht="32.450000000000003" customHeight="1">
      <c r="B54" s="75"/>
      <c r="C54" s="76" t="s">
        <v>73</v>
      </c>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357">
        <f>ROUND(SUM(AG55:AG56),2)</f>
        <v>0</v>
      </c>
      <c r="AH54" s="357"/>
      <c r="AI54" s="357"/>
      <c r="AJ54" s="357"/>
      <c r="AK54" s="357"/>
      <c r="AL54" s="357"/>
      <c r="AM54" s="357"/>
      <c r="AN54" s="358">
        <f>SUM(AG54,AT54)</f>
        <v>0</v>
      </c>
      <c r="AO54" s="358"/>
      <c r="AP54" s="358"/>
      <c r="AQ54" s="79" t="s">
        <v>19</v>
      </c>
      <c r="AR54" s="80"/>
      <c r="AS54" s="81">
        <f>ROUND(SUM(AS55:AS56),2)</f>
        <v>0</v>
      </c>
      <c r="AT54" s="82">
        <f>ROUND(SUM(AV54:AW54),2)</f>
        <v>0</v>
      </c>
      <c r="AU54" s="83">
        <f>ROUND(SUM(AU55:AU56),5)</f>
        <v>0</v>
      </c>
      <c r="AV54" s="82">
        <f>ROUND(AZ54*L29,2)</f>
        <v>0</v>
      </c>
      <c r="AW54" s="82">
        <f>ROUND(BA54*L30,2)</f>
        <v>0</v>
      </c>
      <c r="AX54" s="82">
        <f>ROUND(BB54*L29,2)</f>
        <v>0</v>
      </c>
      <c r="AY54" s="82">
        <f>ROUND(BC54*L30,2)</f>
        <v>0</v>
      </c>
      <c r="AZ54" s="82">
        <f>ROUND(SUM(AZ55:AZ56),2)</f>
        <v>0</v>
      </c>
      <c r="BA54" s="82">
        <f>ROUND(SUM(BA55:BA56),2)</f>
        <v>0</v>
      </c>
      <c r="BB54" s="82">
        <f>ROUND(SUM(BB55:BB56),2)</f>
        <v>0</v>
      </c>
      <c r="BC54" s="82">
        <f>ROUND(SUM(BC55:BC56),2)</f>
        <v>0</v>
      </c>
      <c r="BD54" s="84">
        <f>ROUND(SUM(BD55:BD56),2)</f>
        <v>0</v>
      </c>
      <c r="BS54" s="85" t="s">
        <v>74</v>
      </c>
      <c r="BT54" s="85" t="s">
        <v>75</v>
      </c>
      <c r="BU54" s="86" t="s">
        <v>76</v>
      </c>
      <c r="BV54" s="85" t="s">
        <v>77</v>
      </c>
      <c r="BW54" s="85" t="s">
        <v>5</v>
      </c>
      <c r="BX54" s="85" t="s">
        <v>78</v>
      </c>
      <c r="CL54" s="85" t="s">
        <v>19</v>
      </c>
    </row>
    <row r="55" spans="1:91" s="7" customFormat="1" ht="37.5" customHeight="1">
      <c r="A55" s="87" t="s">
        <v>79</v>
      </c>
      <c r="B55" s="88"/>
      <c r="C55" s="89"/>
      <c r="D55" s="356" t="s">
        <v>80</v>
      </c>
      <c r="E55" s="356"/>
      <c r="F55" s="356"/>
      <c r="G55" s="356"/>
      <c r="H55" s="356"/>
      <c r="I55" s="90"/>
      <c r="J55" s="356" t="s">
        <v>81</v>
      </c>
      <c r="K55" s="356"/>
      <c r="L55" s="356"/>
      <c r="M55" s="356"/>
      <c r="N55" s="356"/>
      <c r="O55" s="356"/>
      <c r="P55" s="356"/>
      <c r="Q55" s="356"/>
      <c r="R55" s="356"/>
      <c r="S55" s="356"/>
      <c r="T55" s="356"/>
      <c r="U55" s="356"/>
      <c r="V55" s="356"/>
      <c r="W55" s="356"/>
      <c r="X55" s="356"/>
      <c r="Y55" s="356"/>
      <c r="Z55" s="356"/>
      <c r="AA55" s="356"/>
      <c r="AB55" s="356"/>
      <c r="AC55" s="356"/>
      <c r="AD55" s="356"/>
      <c r="AE55" s="356"/>
      <c r="AF55" s="356"/>
      <c r="AG55" s="354">
        <f>'2021-04-1 - MŠ Jeronýmova...'!J30</f>
        <v>0</v>
      </c>
      <c r="AH55" s="355"/>
      <c r="AI55" s="355"/>
      <c r="AJ55" s="355"/>
      <c r="AK55" s="355"/>
      <c r="AL55" s="355"/>
      <c r="AM55" s="355"/>
      <c r="AN55" s="354">
        <f>SUM(AG55,AT55)</f>
        <v>0</v>
      </c>
      <c r="AO55" s="355"/>
      <c r="AP55" s="355"/>
      <c r="AQ55" s="91" t="s">
        <v>82</v>
      </c>
      <c r="AR55" s="92"/>
      <c r="AS55" s="93">
        <v>0</v>
      </c>
      <c r="AT55" s="94">
        <f>ROUND(SUM(AV55:AW55),2)</f>
        <v>0</v>
      </c>
      <c r="AU55" s="95">
        <f>'2021-04-1 - MŠ Jeronýmova...'!P84</f>
        <v>0</v>
      </c>
      <c r="AV55" s="94">
        <f>'2021-04-1 - MŠ Jeronýmova...'!J33</f>
        <v>0</v>
      </c>
      <c r="AW55" s="94">
        <f>'2021-04-1 - MŠ Jeronýmova...'!J34</f>
        <v>0</v>
      </c>
      <c r="AX55" s="94">
        <f>'2021-04-1 - MŠ Jeronýmova...'!J35</f>
        <v>0</v>
      </c>
      <c r="AY55" s="94">
        <f>'2021-04-1 - MŠ Jeronýmova...'!J36</f>
        <v>0</v>
      </c>
      <c r="AZ55" s="94">
        <f>'2021-04-1 - MŠ Jeronýmova...'!F33</f>
        <v>0</v>
      </c>
      <c r="BA55" s="94">
        <f>'2021-04-1 - MŠ Jeronýmova...'!F34</f>
        <v>0</v>
      </c>
      <c r="BB55" s="94">
        <f>'2021-04-1 - MŠ Jeronýmova...'!F35</f>
        <v>0</v>
      </c>
      <c r="BC55" s="94">
        <f>'2021-04-1 - MŠ Jeronýmova...'!F36</f>
        <v>0</v>
      </c>
      <c r="BD55" s="96">
        <f>'2021-04-1 - MŠ Jeronýmova...'!F37</f>
        <v>0</v>
      </c>
      <c r="BT55" s="97" t="s">
        <v>83</v>
      </c>
      <c r="BV55" s="97" t="s">
        <v>77</v>
      </c>
      <c r="BW55" s="97" t="s">
        <v>84</v>
      </c>
      <c r="BX55" s="97" t="s">
        <v>5</v>
      </c>
      <c r="CL55" s="97" t="s">
        <v>19</v>
      </c>
      <c r="CM55" s="97" t="s">
        <v>85</v>
      </c>
    </row>
    <row r="56" spans="1:91" s="7" customFormat="1" ht="37.5" customHeight="1">
      <c r="A56" s="87" t="s">
        <v>79</v>
      </c>
      <c r="B56" s="88"/>
      <c r="C56" s="89"/>
      <c r="D56" s="356" t="s">
        <v>86</v>
      </c>
      <c r="E56" s="356"/>
      <c r="F56" s="356"/>
      <c r="G56" s="356"/>
      <c r="H56" s="356"/>
      <c r="I56" s="90"/>
      <c r="J56" s="356" t="s">
        <v>87</v>
      </c>
      <c r="K56" s="356"/>
      <c r="L56" s="356"/>
      <c r="M56" s="356"/>
      <c r="N56" s="356"/>
      <c r="O56" s="356"/>
      <c r="P56" s="356"/>
      <c r="Q56" s="356"/>
      <c r="R56" s="356"/>
      <c r="S56" s="356"/>
      <c r="T56" s="356"/>
      <c r="U56" s="356"/>
      <c r="V56" s="356"/>
      <c r="W56" s="356"/>
      <c r="X56" s="356"/>
      <c r="Y56" s="356"/>
      <c r="Z56" s="356"/>
      <c r="AA56" s="356"/>
      <c r="AB56" s="356"/>
      <c r="AC56" s="356"/>
      <c r="AD56" s="356"/>
      <c r="AE56" s="356"/>
      <c r="AF56" s="356"/>
      <c r="AG56" s="354">
        <f>'2021-04-2 - MŠ Jeronýmova...'!J30</f>
        <v>0</v>
      </c>
      <c r="AH56" s="355"/>
      <c r="AI56" s="355"/>
      <c r="AJ56" s="355"/>
      <c r="AK56" s="355"/>
      <c r="AL56" s="355"/>
      <c r="AM56" s="355"/>
      <c r="AN56" s="354">
        <f>SUM(AG56,AT56)</f>
        <v>0</v>
      </c>
      <c r="AO56" s="355"/>
      <c r="AP56" s="355"/>
      <c r="AQ56" s="91" t="s">
        <v>82</v>
      </c>
      <c r="AR56" s="92"/>
      <c r="AS56" s="98">
        <v>0</v>
      </c>
      <c r="AT56" s="99">
        <f>ROUND(SUM(AV56:AW56),2)</f>
        <v>0</v>
      </c>
      <c r="AU56" s="100">
        <f>'2021-04-2 - MŠ Jeronýmova...'!P100</f>
        <v>0</v>
      </c>
      <c r="AV56" s="99">
        <f>'2021-04-2 - MŠ Jeronýmova...'!J33</f>
        <v>0</v>
      </c>
      <c r="AW56" s="99">
        <f>'2021-04-2 - MŠ Jeronýmova...'!J34</f>
        <v>0</v>
      </c>
      <c r="AX56" s="99">
        <f>'2021-04-2 - MŠ Jeronýmova...'!J35</f>
        <v>0</v>
      </c>
      <c r="AY56" s="99">
        <f>'2021-04-2 - MŠ Jeronýmova...'!J36</f>
        <v>0</v>
      </c>
      <c r="AZ56" s="99">
        <f>'2021-04-2 - MŠ Jeronýmova...'!F33</f>
        <v>0</v>
      </c>
      <c r="BA56" s="99">
        <f>'2021-04-2 - MŠ Jeronýmova...'!F34</f>
        <v>0</v>
      </c>
      <c r="BB56" s="99">
        <f>'2021-04-2 - MŠ Jeronýmova...'!F35</f>
        <v>0</v>
      </c>
      <c r="BC56" s="99">
        <f>'2021-04-2 - MŠ Jeronýmova...'!F36</f>
        <v>0</v>
      </c>
      <c r="BD56" s="101">
        <f>'2021-04-2 - MŠ Jeronýmova...'!F37</f>
        <v>0</v>
      </c>
      <c r="BT56" s="97" t="s">
        <v>83</v>
      </c>
      <c r="BV56" s="97" t="s">
        <v>77</v>
      </c>
      <c r="BW56" s="97" t="s">
        <v>88</v>
      </c>
      <c r="BX56" s="97" t="s">
        <v>5</v>
      </c>
      <c r="CL56" s="97" t="s">
        <v>19</v>
      </c>
      <c r="CM56" s="97" t="s">
        <v>85</v>
      </c>
    </row>
    <row r="57" spans="1:91" s="2" customFormat="1" ht="30" customHeight="1">
      <c r="A57" s="35"/>
      <c r="B57" s="36"/>
      <c r="C57" s="37"/>
      <c r="D57" s="37"/>
      <c r="E57" s="37"/>
      <c r="F57" s="37"/>
      <c r="G57" s="37"/>
      <c r="H57" s="37"/>
      <c r="I57" s="37"/>
      <c r="J57" s="37"/>
      <c r="K57" s="37"/>
      <c r="L57" s="37"/>
      <c r="M57" s="37"/>
      <c r="N57" s="37"/>
      <c r="O57" s="37"/>
      <c r="P57" s="37"/>
      <c r="Q57" s="37"/>
      <c r="R57" s="37"/>
      <c r="S57" s="37"/>
      <c r="T57" s="37"/>
      <c r="U57" s="37"/>
      <c r="V57" s="37"/>
      <c r="W57" s="37"/>
      <c r="X57" s="37"/>
      <c r="Y57" s="37"/>
      <c r="Z57" s="37"/>
      <c r="AA57" s="37"/>
      <c r="AB57" s="37"/>
      <c r="AC57" s="37"/>
      <c r="AD57" s="37"/>
      <c r="AE57" s="37"/>
      <c r="AF57" s="37"/>
      <c r="AG57" s="37"/>
      <c r="AH57" s="37"/>
      <c r="AI57" s="37"/>
      <c r="AJ57" s="37"/>
      <c r="AK57" s="37"/>
      <c r="AL57" s="37"/>
      <c r="AM57" s="37"/>
      <c r="AN57" s="37"/>
      <c r="AO57" s="37"/>
      <c r="AP57" s="37"/>
      <c r="AQ57" s="37"/>
      <c r="AR57" s="40"/>
      <c r="AS57" s="35"/>
      <c r="AT57" s="35"/>
      <c r="AU57" s="35"/>
      <c r="AV57" s="35"/>
      <c r="AW57" s="35"/>
      <c r="AX57" s="35"/>
      <c r="AY57" s="35"/>
      <c r="AZ57" s="35"/>
      <c r="BA57" s="35"/>
      <c r="BB57" s="35"/>
      <c r="BC57" s="35"/>
      <c r="BD57" s="35"/>
      <c r="BE57" s="35"/>
    </row>
    <row r="58" spans="1:91" s="2" customFormat="1" ht="6.95" customHeight="1">
      <c r="A58" s="35"/>
      <c r="B58" s="48"/>
      <c r="C58" s="49"/>
      <c r="D58" s="49"/>
      <c r="E58" s="49"/>
      <c r="F58" s="49"/>
      <c r="G58" s="49"/>
      <c r="H58" s="49"/>
      <c r="I58" s="49"/>
      <c r="J58" s="49"/>
      <c r="K58" s="49"/>
      <c r="L58" s="49"/>
      <c r="M58" s="49"/>
      <c r="N58" s="49"/>
      <c r="O58" s="49"/>
      <c r="P58" s="49"/>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c r="AR58" s="40"/>
      <c r="AS58" s="35"/>
      <c r="AT58" s="35"/>
      <c r="AU58" s="35"/>
      <c r="AV58" s="35"/>
      <c r="AW58" s="35"/>
      <c r="AX58" s="35"/>
      <c r="AY58" s="35"/>
      <c r="AZ58" s="35"/>
      <c r="BA58" s="35"/>
      <c r="BB58" s="35"/>
      <c r="BC58" s="35"/>
      <c r="BD58" s="35"/>
      <c r="BE58" s="35"/>
    </row>
  </sheetData>
  <sheetProtection algorithmName="SHA-512" hashValue="8STsdUu2O2HBmHbH4VAfAphaH7RMvuXUJ/xnuWWd+otEhCHx7DCFclMfA0w4VjH6NClmkUHjeEbXwbYunbBb8A==" saltValue="TtOm1Y/shEC8bUQHmy7TZdpNaMe9kDlPR4Tr18GpZIlEzjqddJMXuUDYKR2RpAaacGXqpAFw2OmZ+rVTHjdfCQ==" spinCount="100000" sheet="1" objects="1" scenarios="1" formatColumns="0" formatRows="0"/>
  <mergeCells count="46">
    <mergeCell ref="AR2:BE2"/>
    <mergeCell ref="AN56:AP56"/>
    <mergeCell ref="AG56:AM56"/>
    <mergeCell ref="D56:H56"/>
    <mergeCell ref="J56:AF56"/>
    <mergeCell ref="AG54:AM54"/>
    <mergeCell ref="AN54:AP54"/>
    <mergeCell ref="C52:G52"/>
    <mergeCell ref="I52:AF52"/>
    <mergeCell ref="AG52:AM52"/>
    <mergeCell ref="AN52:AP52"/>
    <mergeCell ref="AN55:AP55"/>
    <mergeCell ref="AG55:AM55"/>
    <mergeCell ref="D55:H55"/>
    <mergeCell ref="J55:AF55"/>
    <mergeCell ref="L45:AO45"/>
    <mergeCell ref="AM47:AN47"/>
    <mergeCell ref="AM49:AP49"/>
    <mergeCell ref="AS49:AT51"/>
    <mergeCell ref="AM50:AP50"/>
    <mergeCell ref="W33:AE33"/>
    <mergeCell ref="AK33:AO33"/>
    <mergeCell ref="L33:P33"/>
    <mergeCell ref="X35:AB35"/>
    <mergeCell ref="AK35:AO35"/>
    <mergeCell ref="AK31:AO31"/>
    <mergeCell ref="L31:P31"/>
    <mergeCell ref="W32:AE32"/>
    <mergeCell ref="AK32:AO32"/>
    <mergeCell ref="L32:P3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55" location="'2021-04-1 - MŠ Jeronýmova...'!C2" display="/"/>
    <hyperlink ref="A56" location="'2021-04-2 - MŠ Jeronýmova...'!C2" display="/"/>
  </hyperlinks>
  <printOptions horizontalCentered="1"/>
  <pageMargins left="0.39370078740157483" right="0.39370078740157483" top="0.39370078740157483" bottom="0.39370078740157483" header="0" footer="0"/>
  <pageSetup paperSize="9" scale="9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sheetPr>
    <pageSetUpPr fitToPage="1"/>
  </sheetPr>
  <dimension ref="A2:BM97"/>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9"/>
      <c r="M2" s="359"/>
      <c r="N2" s="359"/>
      <c r="O2" s="359"/>
      <c r="P2" s="359"/>
      <c r="Q2" s="359"/>
      <c r="R2" s="359"/>
      <c r="S2" s="359"/>
      <c r="T2" s="359"/>
      <c r="U2" s="359"/>
      <c r="V2" s="359"/>
      <c r="AT2" s="18" t="s">
        <v>84</v>
      </c>
    </row>
    <row r="3" spans="1:46" s="1" customFormat="1" ht="6.95" customHeight="1">
      <c r="B3" s="102"/>
      <c r="C3" s="103"/>
      <c r="D3" s="103"/>
      <c r="E3" s="103"/>
      <c r="F3" s="103"/>
      <c r="G3" s="103"/>
      <c r="H3" s="103"/>
      <c r="I3" s="103"/>
      <c r="J3" s="103"/>
      <c r="K3" s="103"/>
      <c r="L3" s="21"/>
      <c r="AT3" s="18" t="s">
        <v>85</v>
      </c>
    </row>
    <row r="4" spans="1:46" s="1" customFormat="1" ht="24.95" customHeight="1">
      <c r="B4" s="21"/>
      <c r="D4" s="104" t="s">
        <v>89</v>
      </c>
      <c r="L4" s="21"/>
      <c r="M4" s="105" t="s">
        <v>10</v>
      </c>
      <c r="AT4" s="18" t="s">
        <v>4</v>
      </c>
    </row>
    <row r="5" spans="1:46" s="1" customFormat="1" ht="6.95" customHeight="1">
      <c r="B5" s="21"/>
      <c r="L5" s="21"/>
    </row>
    <row r="6" spans="1:46" s="1" customFormat="1" ht="12" customHeight="1">
      <c r="B6" s="21"/>
      <c r="D6" s="106" t="s">
        <v>16</v>
      </c>
      <c r="L6" s="21"/>
    </row>
    <row r="7" spans="1:46" s="1" customFormat="1" ht="16.5" customHeight="1">
      <c r="B7" s="21"/>
      <c r="E7" s="360" t="str">
        <f>'Rekapitulace stavby'!K6</f>
        <v>MŠ Jeronýmova, Kolín - stavební úpravy výdejen pokrmů</v>
      </c>
      <c r="F7" s="361"/>
      <c r="G7" s="361"/>
      <c r="H7" s="361"/>
      <c r="L7" s="21"/>
    </row>
    <row r="8" spans="1:46" s="2" customFormat="1" ht="12" customHeight="1">
      <c r="A8" s="35"/>
      <c r="B8" s="40"/>
      <c r="C8" s="35"/>
      <c r="D8" s="106" t="s">
        <v>90</v>
      </c>
      <c r="E8" s="35"/>
      <c r="F8" s="35"/>
      <c r="G8" s="35"/>
      <c r="H8" s="35"/>
      <c r="I8" s="35"/>
      <c r="J8" s="35"/>
      <c r="K8" s="35"/>
      <c r="L8" s="107"/>
      <c r="S8" s="35"/>
      <c r="T8" s="35"/>
      <c r="U8" s="35"/>
      <c r="V8" s="35"/>
      <c r="W8" s="35"/>
      <c r="X8" s="35"/>
      <c r="Y8" s="35"/>
      <c r="Z8" s="35"/>
      <c r="AA8" s="35"/>
      <c r="AB8" s="35"/>
      <c r="AC8" s="35"/>
      <c r="AD8" s="35"/>
      <c r="AE8" s="35"/>
    </row>
    <row r="9" spans="1:46" s="2" customFormat="1" ht="16.5" customHeight="1">
      <c r="A9" s="35"/>
      <c r="B9" s="40"/>
      <c r="C9" s="35"/>
      <c r="D9" s="35"/>
      <c r="E9" s="362" t="s">
        <v>91</v>
      </c>
      <c r="F9" s="363"/>
      <c r="G9" s="363"/>
      <c r="H9" s="363"/>
      <c r="I9" s="35"/>
      <c r="J9" s="35"/>
      <c r="K9" s="35"/>
      <c r="L9" s="107"/>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107"/>
      <c r="S10" s="35"/>
      <c r="T10" s="35"/>
      <c r="U10" s="35"/>
      <c r="V10" s="35"/>
      <c r="W10" s="35"/>
      <c r="X10" s="35"/>
      <c r="Y10" s="35"/>
      <c r="Z10" s="35"/>
      <c r="AA10" s="35"/>
      <c r="AB10" s="35"/>
      <c r="AC10" s="35"/>
      <c r="AD10" s="35"/>
      <c r="AE10" s="35"/>
    </row>
    <row r="11" spans="1:46" s="2" customFormat="1" ht="12" customHeight="1">
      <c r="A11" s="35"/>
      <c r="B11" s="40"/>
      <c r="C11" s="35"/>
      <c r="D11" s="106" t="s">
        <v>18</v>
      </c>
      <c r="E11" s="35"/>
      <c r="F11" s="108" t="s">
        <v>19</v>
      </c>
      <c r="G11" s="35"/>
      <c r="H11" s="35"/>
      <c r="I11" s="106" t="s">
        <v>20</v>
      </c>
      <c r="J11" s="108" t="s">
        <v>19</v>
      </c>
      <c r="K11" s="35"/>
      <c r="L11" s="107"/>
      <c r="S11" s="35"/>
      <c r="T11" s="35"/>
      <c r="U11" s="35"/>
      <c r="V11" s="35"/>
      <c r="W11" s="35"/>
      <c r="X11" s="35"/>
      <c r="Y11" s="35"/>
      <c r="Z11" s="35"/>
      <c r="AA11" s="35"/>
      <c r="AB11" s="35"/>
      <c r="AC11" s="35"/>
      <c r="AD11" s="35"/>
      <c r="AE11" s="35"/>
    </row>
    <row r="12" spans="1:46" s="2" customFormat="1" ht="12" customHeight="1">
      <c r="A12" s="35"/>
      <c r="B12" s="40"/>
      <c r="C12" s="35"/>
      <c r="D12" s="106" t="s">
        <v>21</v>
      </c>
      <c r="E12" s="35"/>
      <c r="F12" s="108" t="s">
        <v>22</v>
      </c>
      <c r="G12" s="35"/>
      <c r="H12" s="35"/>
      <c r="I12" s="106" t="s">
        <v>23</v>
      </c>
      <c r="J12" s="109" t="str">
        <f>'Rekapitulace stavby'!AN8</f>
        <v>15. 4. 2021</v>
      </c>
      <c r="K12" s="35"/>
      <c r="L12" s="107"/>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107"/>
      <c r="S13" s="35"/>
      <c r="T13" s="35"/>
      <c r="U13" s="35"/>
      <c r="V13" s="35"/>
      <c r="W13" s="35"/>
      <c r="X13" s="35"/>
      <c r="Y13" s="35"/>
      <c r="Z13" s="35"/>
      <c r="AA13" s="35"/>
      <c r="AB13" s="35"/>
      <c r="AC13" s="35"/>
      <c r="AD13" s="35"/>
      <c r="AE13" s="35"/>
    </row>
    <row r="14" spans="1:46" s="2" customFormat="1" ht="12" customHeight="1">
      <c r="A14" s="35"/>
      <c r="B14" s="40"/>
      <c r="C14" s="35"/>
      <c r="D14" s="106" t="s">
        <v>25</v>
      </c>
      <c r="E14" s="35"/>
      <c r="F14" s="35"/>
      <c r="G14" s="35"/>
      <c r="H14" s="35"/>
      <c r="I14" s="106" t="s">
        <v>26</v>
      </c>
      <c r="J14" s="108" t="s">
        <v>27</v>
      </c>
      <c r="K14" s="35"/>
      <c r="L14" s="107"/>
      <c r="S14" s="35"/>
      <c r="T14" s="35"/>
      <c r="U14" s="35"/>
      <c r="V14" s="35"/>
      <c r="W14" s="35"/>
      <c r="X14" s="35"/>
      <c r="Y14" s="35"/>
      <c r="Z14" s="35"/>
      <c r="AA14" s="35"/>
      <c r="AB14" s="35"/>
      <c r="AC14" s="35"/>
      <c r="AD14" s="35"/>
      <c r="AE14" s="35"/>
    </row>
    <row r="15" spans="1:46" s="2" customFormat="1" ht="18" customHeight="1">
      <c r="A15" s="35"/>
      <c r="B15" s="40"/>
      <c r="C15" s="35"/>
      <c r="D15" s="35"/>
      <c r="E15" s="108" t="s">
        <v>28</v>
      </c>
      <c r="F15" s="35"/>
      <c r="G15" s="35"/>
      <c r="H15" s="35"/>
      <c r="I15" s="106" t="s">
        <v>29</v>
      </c>
      <c r="J15" s="108" t="s">
        <v>30</v>
      </c>
      <c r="K15" s="35"/>
      <c r="L15" s="107"/>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107"/>
      <c r="S16" s="35"/>
      <c r="T16" s="35"/>
      <c r="U16" s="35"/>
      <c r="V16" s="35"/>
      <c r="W16" s="35"/>
      <c r="X16" s="35"/>
      <c r="Y16" s="35"/>
      <c r="Z16" s="35"/>
      <c r="AA16" s="35"/>
      <c r="AB16" s="35"/>
      <c r="AC16" s="35"/>
      <c r="AD16" s="35"/>
      <c r="AE16" s="35"/>
    </row>
    <row r="17" spans="1:31" s="2" customFormat="1" ht="12" customHeight="1">
      <c r="A17" s="35"/>
      <c r="B17" s="40"/>
      <c r="C17" s="35"/>
      <c r="D17" s="106" t="s">
        <v>31</v>
      </c>
      <c r="E17" s="35"/>
      <c r="F17" s="35"/>
      <c r="G17" s="35"/>
      <c r="H17" s="35"/>
      <c r="I17" s="106" t="s">
        <v>26</v>
      </c>
      <c r="J17" s="31" t="str">
        <f>'Rekapitulace stavby'!AN13</f>
        <v>Vyplň údaj</v>
      </c>
      <c r="K17" s="35"/>
      <c r="L17" s="107"/>
      <c r="S17" s="35"/>
      <c r="T17" s="35"/>
      <c r="U17" s="35"/>
      <c r="V17" s="35"/>
      <c r="W17" s="35"/>
      <c r="X17" s="35"/>
      <c r="Y17" s="35"/>
      <c r="Z17" s="35"/>
      <c r="AA17" s="35"/>
      <c r="AB17" s="35"/>
      <c r="AC17" s="35"/>
      <c r="AD17" s="35"/>
      <c r="AE17" s="35"/>
    </row>
    <row r="18" spans="1:31" s="2" customFormat="1" ht="18" customHeight="1">
      <c r="A18" s="35"/>
      <c r="B18" s="40"/>
      <c r="C18" s="35"/>
      <c r="D18" s="35"/>
      <c r="E18" s="364" t="str">
        <f>'Rekapitulace stavby'!E14</f>
        <v>Vyplň údaj</v>
      </c>
      <c r="F18" s="365"/>
      <c r="G18" s="365"/>
      <c r="H18" s="365"/>
      <c r="I18" s="106" t="s">
        <v>29</v>
      </c>
      <c r="J18" s="31" t="str">
        <f>'Rekapitulace stavby'!AN14</f>
        <v>Vyplň údaj</v>
      </c>
      <c r="K18" s="35"/>
      <c r="L18" s="107"/>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107"/>
      <c r="S19" s="35"/>
      <c r="T19" s="35"/>
      <c r="U19" s="35"/>
      <c r="V19" s="35"/>
      <c r="W19" s="35"/>
      <c r="X19" s="35"/>
      <c r="Y19" s="35"/>
      <c r="Z19" s="35"/>
      <c r="AA19" s="35"/>
      <c r="AB19" s="35"/>
      <c r="AC19" s="35"/>
      <c r="AD19" s="35"/>
      <c r="AE19" s="35"/>
    </row>
    <row r="20" spans="1:31" s="2" customFormat="1" ht="12" customHeight="1">
      <c r="A20" s="35"/>
      <c r="B20" s="40"/>
      <c r="C20" s="35"/>
      <c r="D20" s="106" t="s">
        <v>33</v>
      </c>
      <c r="E20" s="35"/>
      <c r="F20" s="35"/>
      <c r="G20" s="35"/>
      <c r="H20" s="35"/>
      <c r="I20" s="106" t="s">
        <v>26</v>
      </c>
      <c r="J20" s="108" t="s">
        <v>34</v>
      </c>
      <c r="K20" s="35"/>
      <c r="L20" s="107"/>
      <c r="S20" s="35"/>
      <c r="T20" s="35"/>
      <c r="U20" s="35"/>
      <c r="V20" s="35"/>
      <c r="W20" s="35"/>
      <c r="X20" s="35"/>
      <c r="Y20" s="35"/>
      <c r="Z20" s="35"/>
      <c r="AA20" s="35"/>
      <c r="AB20" s="35"/>
      <c r="AC20" s="35"/>
      <c r="AD20" s="35"/>
      <c r="AE20" s="35"/>
    </row>
    <row r="21" spans="1:31" s="2" customFormat="1" ht="18" customHeight="1">
      <c r="A21" s="35"/>
      <c r="B21" s="40"/>
      <c r="C21" s="35"/>
      <c r="D21" s="35"/>
      <c r="E21" s="108" t="s">
        <v>35</v>
      </c>
      <c r="F21" s="35"/>
      <c r="G21" s="35"/>
      <c r="H21" s="35"/>
      <c r="I21" s="106" t="s">
        <v>29</v>
      </c>
      <c r="J21" s="108" t="s">
        <v>36</v>
      </c>
      <c r="K21" s="35"/>
      <c r="L21" s="107"/>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107"/>
      <c r="S22" s="35"/>
      <c r="T22" s="35"/>
      <c r="U22" s="35"/>
      <c r="V22" s="35"/>
      <c r="W22" s="35"/>
      <c r="X22" s="35"/>
      <c r="Y22" s="35"/>
      <c r="Z22" s="35"/>
      <c r="AA22" s="35"/>
      <c r="AB22" s="35"/>
      <c r="AC22" s="35"/>
      <c r="AD22" s="35"/>
      <c r="AE22" s="35"/>
    </row>
    <row r="23" spans="1:31" s="2" customFormat="1" ht="12" customHeight="1">
      <c r="A23" s="35"/>
      <c r="B23" s="40"/>
      <c r="C23" s="35"/>
      <c r="D23" s="106" t="s">
        <v>38</v>
      </c>
      <c r="E23" s="35"/>
      <c r="F23" s="35"/>
      <c r="G23" s="35"/>
      <c r="H23" s="35"/>
      <c r="I23" s="106" t="s">
        <v>26</v>
      </c>
      <c r="J23" s="108" t="s">
        <v>34</v>
      </c>
      <c r="K23" s="35"/>
      <c r="L23" s="107"/>
      <c r="S23" s="35"/>
      <c r="T23" s="35"/>
      <c r="U23" s="35"/>
      <c r="V23" s="35"/>
      <c r="W23" s="35"/>
      <c r="X23" s="35"/>
      <c r="Y23" s="35"/>
      <c r="Z23" s="35"/>
      <c r="AA23" s="35"/>
      <c r="AB23" s="35"/>
      <c r="AC23" s="35"/>
      <c r="AD23" s="35"/>
      <c r="AE23" s="35"/>
    </row>
    <row r="24" spans="1:31" s="2" customFormat="1" ht="18" customHeight="1">
      <c r="A24" s="35"/>
      <c r="B24" s="40"/>
      <c r="C24" s="35"/>
      <c r="D24" s="35"/>
      <c r="E24" s="108" t="s">
        <v>35</v>
      </c>
      <c r="F24" s="35"/>
      <c r="G24" s="35"/>
      <c r="H24" s="35"/>
      <c r="I24" s="106" t="s">
        <v>29</v>
      </c>
      <c r="J24" s="108" t="s">
        <v>36</v>
      </c>
      <c r="K24" s="35"/>
      <c r="L24" s="107"/>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107"/>
      <c r="S25" s="35"/>
      <c r="T25" s="35"/>
      <c r="U25" s="35"/>
      <c r="V25" s="35"/>
      <c r="W25" s="35"/>
      <c r="X25" s="35"/>
      <c r="Y25" s="35"/>
      <c r="Z25" s="35"/>
      <c r="AA25" s="35"/>
      <c r="AB25" s="35"/>
      <c r="AC25" s="35"/>
      <c r="AD25" s="35"/>
      <c r="AE25" s="35"/>
    </row>
    <row r="26" spans="1:31" s="2" customFormat="1" ht="12" customHeight="1">
      <c r="A26" s="35"/>
      <c r="B26" s="40"/>
      <c r="C26" s="35"/>
      <c r="D26" s="106" t="s">
        <v>39</v>
      </c>
      <c r="E26" s="35"/>
      <c r="F26" s="35"/>
      <c r="G26" s="35"/>
      <c r="H26" s="35"/>
      <c r="I26" s="35"/>
      <c r="J26" s="35"/>
      <c r="K26" s="35"/>
      <c r="L26" s="107"/>
      <c r="S26" s="35"/>
      <c r="T26" s="35"/>
      <c r="U26" s="35"/>
      <c r="V26" s="35"/>
      <c r="W26" s="35"/>
      <c r="X26" s="35"/>
      <c r="Y26" s="35"/>
      <c r="Z26" s="35"/>
      <c r="AA26" s="35"/>
      <c r="AB26" s="35"/>
      <c r="AC26" s="35"/>
      <c r="AD26" s="35"/>
      <c r="AE26" s="35"/>
    </row>
    <row r="27" spans="1:31" s="8" customFormat="1" ht="16.5" customHeight="1">
      <c r="A27" s="110"/>
      <c r="B27" s="111"/>
      <c r="C27" s="110"/>
      <c r="D27" s="110"/>
      <c r="E27" s="366" t="s">
        <v>19</v>
      </c>
      <c r="F27" s="366"/>
      <c r="G27" s="366"/>
      <c r="H27" s="366"/>
      <c r="I27" s="110"/>
      <c r="J27" s="110"/>
      <c r="K27" s="110"/>
      <c r="L27" s="112"/>
      <c r="S27" s="110"/>
      <c r="T27" s="110"/>
      <c r="U27" s="110"/>
      <c r="V27" s="110"/>
      <c r="W27" s="110"/>
      <c r="X27" s="110"/>
      <c r="Y27" s="110"/>
      <c r="Z27" s="110"/>
      <c r="AA27" s="110"/>
      <c r="AB27" s="110"/>
      <c r="AC27" s="110"/>
      <c r="AD27" s="110"/>
      <c r="AE27" s="110"/>
    </row>
    <row r="28" spans="1:31" s="2" customFormat="1" ht="6.95" customHeight="1">
      <c r="A28" s="35"/>
      <c r="B28" s="40"/>
      <c r="C28" s="35"/>
      <c r="D28" s="35"/>
      <c r="E28" s="35"/>
      <c r="F28" s="35"/>
      <c r="G28" s="35"/>
      <c r="H28" s="35"/>
      <c r="I28" s="35"/>
      <c r="J28" s="35"/>
      <c r="K28" s="35"/>
      <c r="L28" s="107"/>
      <c r="S28" s="35"/>
      <c r="T28" s="35"/>
      <c r="U28" s="35"/>
      <c r="V28" s="35"/>
      <c r="W28" s="35"/>
      <c r="X28" s="35"/>
      <c r="Y28" s="35"/>
      <c r="Z28" s="35"/>
      <c r="AA28" s="35"/>
      <c r="AB28" s="35"/>
      <c r="AC28" s="35"/>
      <c r="AD28" s="35"/>
      <c r="AE28" s="35"/>
    </row>
    <row r="29" spans="1:31" s="2" customFormat="1" ht="6.95" customHeight="1">
      <c r="A29" s="35"/>
      <c r="B29" s="40"/>
      <c r="C29" s="35"/>
      <c r="D29" s="113"/>
      <c r="E29" s="113"/>
      <c r="F29" s="113"/>
      <c r="G29" s="113"/>
      <c r="H29" s="113"/>
      <c r="I29" s="113"/>
      <c r="J29" s="113"/>
      <c r="K29" s="113"/>
      <c r="L29" s="107"/>
      <c r="S29" s="35"/>
      <c r="T29" s="35"/>
      <c r="U29" s="35"/>
      <c r="V29" s="35"/>
      <c r="W29" s="35"/>
      <c r="X29" s="35"/>
      <c r="Y29" s="35"/>
      <c r="Z29" s="35"/>
      <c r="AA29" s="35"/>
      <c r="AB29" s="35"/>
      <c r="AC29" s="35"/>
      <c r="AD29" s="35"/>
      <c r="AE29" s="35"/>
    </row>
    <row r="30" spans="1:31" s="2" customFormat="1" ht="25.35" customHeight="1">
      <c r="A30" s="35"/>
      <c r="B30" s="40"/>
      <c r="C30" s="35"/>
      <c r="D30" s="114" t="s">
        <v>41</v>
      </c>
      <c r="E30" s="35"/>
      <c r="F30" s="35"/>
      <c r="G30" s="35"/>
      <c r="H30" s="35"/>
      <c r="I30" s="35"/>
      <c r="J30" s="115">
        <f>ROUND(J84, 2)</f>
        <v>0</v>
      </c>
      <c r="K30" s="35"/>
      <c r="L30" s="107"/>
      <c r="S30" s="35"/>
      <c r="T30" s="35"/>
      <c r="U30" s="35"/>
      <c r="V30" s="35"/>
      <c r="W30" s="35"/>
      <c r="X30" s="35"/>
      <c r="Y30" s="35"/>
      <c r="Z30" s="35"/>
      <c r="AA30" s="35"/>
      <c r="AB30" s="35"/>
      <c r="AC30" s="35"/>
      <c r="AD30" s="35"/>
      <c r="AE30" s="35"/>
    </row>
    <row r="31" spans="1:31" s="2" customFormat="1" ht="6.95" customHeight="1">
      <c r="A31" s="35"/>
      <c r="B31" s="40"/>
      <c r="C31" s="35"/>
      <c r="D31" s="113"/>
      <c r="E31" s="113"/>
      <c r="F31" s="113"/>
      <c r="G31" s="113"/>
      <c r="H31" s="113"/>
      <c r="I31" s="113"/>
      <c r="J31" s="113"/>
      <c r="K31" s="113"/>
      <c r="L31" s="107"/>
      <c r="S31" s="35"/>
      <c r="T31" s="35"/>
      <c r="U31" s="35"/>
      <c r="V31" s="35"/>
      <c r="W31" s="35"/>
      <c r="X31" s="35"/>
      <c r="Y31" s="35"/>
      <c r="Z31" s="35"/>
      <c r="AA31" s="35"/>
      <c r="AB31" s="35"/>
      <c r="AC31" s="35"/>
      <c r="AD31" s="35"/>
      <c r="AE31" s="35"/>
    </row>
    <row r="32" spans="1:31" s="2" customFormat="1" ht="14.45" customHeight="1">
      <c r="A32" s="35"/>
      <c r="B32" s="40"/>
      <c r="C32" s="35"/>
      <c r="D32" s="35"/>
      <c r="E32" s="35"/>
      <c r="F32" s="116" t="s">
        <v>43</v>
      </c>
      <c r="G32" s="35"/>
      <c r="H32" s="35"/>
      <c r="I32" s="116" t="s">
        <v>42</v>
      </c>
      <c r="J32" s="116" t="s">
        <v>44</v>
      </c>
      <c r="K32" s="35"/>
      <c r="L32" s="107"/>
      <c r="S32" s="35"/>
      <c r="T32" s="35"/>
      <c r="U32" s="35"/>
      <c r="V32" s="35"/>
      <c r="W32" s="35"/>
      <c r="X32" s="35"/>
      <c r="Y32" s="35"/>
      <c r="Z32" s="35"/>
      <c r="AA32" s="35"/>
      <c r="AB32" s="35"/>
      <c r="AC32" s="35"/>
      <c r="AD32" s="35"/>
      <c r="AE32" s="35"/>
    </row>
    <row r="33" spans="1:31" s="2" customFormat="1" ht="14.45" customHeight="1">
      <c r="A33" s="35"/>
      <c r="B33" s="40"/>
      <c r="C33" s="35"/>
      <c r="D33" s="117" t="s">
        <v>45</v>
      </c>
      <c r="E33" s="106" t="s">
        <v>46</v>
      </c>
      <c r="F33" s="118">
        <f>ROUND((SUM(BE84:BE96)),  2)</f>
        <v>0</v>
      </c>
      <c r="G33" s="35"/>
      <c r="H33" s="35"/>
      <c r="I33" s="119">
        <v>0.21</v>
      </c>
      <c r="J33" s="118">
        <f>ROUND(((SUM(BE84:BE96))*I33),  2)</f>
        <v>0</v>
      </c>
      <c r="K33" s="35"/>
      <c r="L33" s="107"/>
      <c r="S33" s="35"/>
      <c r="T33" s="35"/>
      <c r="U33" s="35"/>
      <c r="V33" s="35"/>
      <c r="W33" s="35"/>
      <c r="X33" s="35"/>
      <c r="Y33" s="35"/>
      <c r="Z33" s="35"/>
      <c r="AA33" s="35"/>
      <c r="AB33" s="35"/>
      <c r="AC33" s="35"/>
      <c r="AD33" s="35"/>
      <c r="AE33" s="35"/>
    </row>
    <row r="34" spans="1:31" s="2" customFormat="1" ht="14.45" customHeight="1">
      <c r="A34" s="35"/>
      <c r="B34" s="40"/>
      <c r="C34" s="35"/>
      <c r="D34" s="35"/>
      <c r="E34" s="106" t="s">
        <v>47</v>
      </c>
      <c r="F34" s="118">
        <f>ROUND((SUM(BF84:BF96)),  2)</f>
        <v>0</v>
      </c>
      <c r="G34" s="35"/>
      <c r="H34" s="35"/>
      <c r="I34" s="119">
        <v>0.15</v>
      </c>
      <c r="J34" s="118">
        <f>ROUND(((SUM(BF84:BF96))*I34),  2)</f>
        <v>0</v>
      </c>
      <c r="K34" s="35"/>
      <c r="L34" s="107"/>
      <c r="S34" s="35"/>
      <c r="T34" s="35"/>
      <c r="U34" s="35"/>
      <c r="V34" s="35"/>
      <c r="W34" s="35"/>
      <c r="X34" s="35"/>
      <c r="Y34" s="35"/>
      <c r="Z34" s="35"/>
      <c r="AA34" s="35"/>
      <c r="AB34" s="35"/>
      <c r="AC34" s="35"/>
      <c r="AD34" s="35"/>
      <c r="AE34" s="35"/>
    </row>
    <row r="35" spans="1:31" s="2" customFormat="1" ht="14.45" hidden="1" customHeight="1">
      <c r="A35" s="35"/>
      <c r="B35" s="40"/>
      <c r="C35" s="35"/>
      <c r="D35" s="35"/>
      <c r="E35" s="106" t="s">
        <v>48</v>
      </c>
      <c r="F35" s="118">
        <f>ROUND((SUM(BG84:BG96)),  2)</f>
        <v>0</v>
      </c>
      <c r="G35" s="35"/>
      <c r="H35" s="35"/>
      <c r="I35" s="119">
        <v>0.21</v>
      </c>
      <c r="J35" s="118">
        <f>0</f>
        <v>0</v>
      </c>
      <c r="K35" s="35"/>
      <c r="L35" s="107"/>
      <c r="S35" s="35"/>
      <c r="T35" s="35"/>
      <c r="U35" s="35"/>
      <c r="V35" s="35"/>
      <c r="W35" s="35"/>
      <c r="X35" s="35"/>
      <c r="Y35" s="35"/>
      <c r="Z35" s="35"/>
      <c r="AA35" s="35"/>
      <c r="AB35" s="35"/>
      <c r="AC35" s="35"/>
      <c r="AD35" s="35"/>
      <c r="AE35" s="35"/>
    </row>
    <row r="36" spans="1:31" s="2" customFormat="1" ht="14.45" hidden="1" customHeight="1">
      <c r="A36" s="35"/>
      <c r="B36" s="40"/>
      <c r="C36" s="35"/>
      <c r="D36" s="35"/>
      <c r="E36" s="106" t="s">
        <v>49</v>
      </c>
      <c r="F36" s="118">
        <f>ROUND((SUM(BH84:BH96)),  2)</f>
        <v>0</v>
      </c>
      <c r="G36" s="35"/>
      <c r="H36" s="35"/>
      <c r="I36" s="119">
        <v>0.15</v>
      </c>
      <c r="J36" s="118">
        <f>0</f>
        <v>0</v>
      </c>
      <c r="K36" s="35"/>
      <c r="L36" s="107"/>
      <c r="S36" s="35"/>
      <c r="T36" s="35"/>
      <c r="U36" s="35"/>
      <c r="V36" s="35"/>
      <c r="W36" s="35"/>
      <c r="X36" s="35"/>
      <c r="Y36" s="35"/>
      <c r="Z36" s="35"/>
      <c r="AA36" s="35"/>
      <c r="AB36" s="35"/>
      <c r="AC36" s="35"/>
      <c r="AD36" s="35"/>
      <c r="AE36" s="35"/>
    </row>
    <row r="37" spans="1:31" s="2" customFormat="1" ht="14.45" hidden="1" customHeight="1">
      <c r="A37" s="35"/>
      <c r="B37" s="40"/>
      <c r="C37" s="35"/>
      <c r="D37" s="35"/>
      <c r="E37" s="106" t="s">
        <v>50</v>
      </c>
      <c r="F37" s="118">
        <f>ROUND((SUM(BI84:BI96)),  2)</f>
        <v>0</v>
      </c>
      <c r="G37" s="35"/>
      <c r="H37" s="35"/>
      <c r="I37" s="119">
        <v>0</v>
      </c>
      <c r="J37" s="118">
        <f>0</f>
        <v>0</v>
      </c>
      <c r="K37" s="35"/>
      <c r="L37" s="107"/>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107"/>
      <c r="S38" s="35"/>
      <c r="T38" s="35"/>
      <c r="U38" s="35"/>
      <c r="V38" s="35"/>
      <c r="W38" s="35"/>
      <c r="X38" s="35"/>
      <c r="Y38" s="35"/>
      <c r="Z38" s="35"/>
      <c r="AA38" s="35"/>
      <c r="AB38" s="35"/>
      <c r="AC38" s="35"/>
      <c r="AD38" s="35"/>
      <c r="AE38" s="35"/>
    </row>
    <row r="39" spans="1:31" s="2" customFormat="1" ht="25.35" customHeight="1">
      <c r="A39" s="35"/>
      <c r="B39" s="40"/>
      <c r="C39" s="120"/>
      <c r="D39" s="121" t="s">
        <v>51</v>
      </c>
      <c r="E39" s="122"/>
      <c r="F39" s="122"/>
      <c r="G39" s="123" t="s">
        <v>52</v>
      </c>
      <c r="H39" s="124" t="s">
        <v>53</v>
      </c>
      <c r="I39" s="122"/>
      <c r="J39" s="125">
        <f>SUM(J30:J37)</f>
        <v>0</v>
      </c>
      <c r="K39" s="126"/>
      <c r="L39" s="107"/>
      <c r="S39" s="35"/>
      <c r="T39" s="35"/>
      <c r="U39" s="35"/>
      <c r="V39" s="35"/>
      <c r="W39" s="35"/>
      <c r="X39" s="35"/>
      <c r="Y39" s="35"/>
      <c r="Z39" s="35"/>
      <c r="AA39" s="35"/>
      <c r="AB39" s="35"/>
      <c r="AC39" s="35"/>
      <c r="AD39" s="35"/>
      <c r="AE39" s="35"/>
    </row>
    <row r="40" spans="1:31" s="2" customFormat="1" ht="14.45" customHeight="1">
      <c r="A40" s="35"/>
      <c r="B40" s="127"/>
      <c r="C40" s="128"/>
      <c r="D40" s="128"/>
      <c r="E40" s="128"/>
      <c r="F40" s="128"/>
      <c r="G40" s="128"/>
      <c r="H40" s="128"/>
      <c r="I40" s="128"/>
      <c r="J40" s="128"/>
      <c r="K40" s="128"/>
      <c r="L40" s="107"/>
      <c r="S40" s="35"/>
      <c r="T40" s="35"/>
      <c r="U40" s="35"/>
      <c r="V40" s="35"/>
      <c r="W40" s="35"/>
      <c r="X40" s="35"/>
      <c r="Y40" s="35"/>
      <c r="Z40" s="35"/>
      <c r="AA40" s="35"/>
      <c r="AB40" s="35"/>
      <c r="AC40" s="35"/>
      <c r="AD40" s="35"/>
      <c r="AE40" s="35"/>
    </row>
    <row r="44" spans="1:31" s="2" customFormat="1" ht="6.95" customHeight="1">
      <c r="A44" s="35"/>
      <c r="B44" s="129"/>
      <c r="C44" s="130"/>
      <c r="D44" s="130"/>
      <c r="E44" s="130"/>
      <c r="F44" s="130"/>
      <c r="G44" s="130"/>
      <c r="H44" s="130"/>
      <c r="I44" s="130"/>
      <c r="J44" s="130"/>
      <c r="K44" s="130"/>
      <c r="L44" s="107"/>
      <c r="S44" s="35"/>
      <c r="T44" s="35"/>
      <c r="U44" s="35"/>
      <c r="V44" s="35"/>
      <c r="W44" s="35"/>
      <c r="X44" s="35"/>
      <c r="Y44" s="35"/>
      <c r="Z44" s="35"/>
      <c r="AA44" s="35"/>
      <c r="AB44" s="35"/>
      <c r="AC44" s="35"/>
      <c r="AD44" s="35"/>
      <c r="AE44" s="35"/>
    </row>
    <row r="45" spans="1:31" s="2" customFormat="1" ht="24.95" customHeight="1">
      <c r="A45" s="35"/>
      <c r="B45" s="36"/>
      <c r="C45" s="24" t="s">
        <v>92</v>
      </c>
      <c r="D45" s="37"/>
      <c r="E45" s="37"/>
      <c r="F45" s="37"/>
      <c r="G45" s="37"/>
      <c r="H45" s="37"/>
      <c r="I45" s="37"/>
      <c r="J45" s="37"/>
      <c r="K45" s="37"/>
      <c r="L45" s="107"/>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37"/>
      <c r="J46" s="37"/>
      <c r="K46" s="37"/>
      <c r="L46" s="107"/>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37"/>
      <c r="J47" s="37"/>
      <c r="K47" s="37"/>
      <c r="L47" s="107"/>
      <c r="S47" s="35"/>
      <c r="T47" s="35"/>
      <c r="U47" s="35"/>
      <c r="V47" s="35"/>
      <c r="W47" s="35"/>
      <c r="X47" s="35"/>
      <c r="Y47" s="35"/>
      <c r="Z47" s="35"/>
      <c r="AA47" s="35"/>
      <c r="AB47" s="35"/>
      <c r="AC47" s="35"/>
      <c r="AD47" s="35"/>
      <c r="AE47" s="35"/>
    </row>
    <row r="48" spans="1:31" s="2" customFormat="1" ht="16.5" customHeight="1">
      <c r="A48" s="35"/>
      <c r="B48" s="36"/>
      <c r="C48" s="37"/>
      <c r="D48" s="37"/>
      <c r="E48" s="367" t="str">
        <f>E7</f>
        <v>MŠ Jeronýmova, Kolín - stavební úpravy výdejen pokrmů</v>
      </c>
      <c r="F48" s="368"/>
      <c r="G48" s="368"/>
      <c r="H48" s="368"/>
      <c r="I48" s="37"/>
      <c r="J48" s="37"/>
      <c r="K48" s="37"/>
      <c r="L48" s="107"/>
      <c r="S48" s="35"/>
      <c r="T48" s="35"/>
      <c r="U48" s="35"/>
      <c r="V48" s="35"/>
      <c r="W48" s="35"/>
      <c r="X48" s="35"/>
      <c r="Y48" s="35"/>
      <c r="Z48" s="35"/>
      <c r="AA48" s="35"/>
      <c r="AB48" s="35"/>
      <c r="AC48" s="35"/>
      <c r="AD48" s="35"/>
      <c r="AE48" s="35"/>
    </row>
    <row r="49" spans="1:47" s="2" customFormat="1" ht="12" customHeight="1">
      <c r="A49" s="35"/>
      <c r="B49" s="36"/>
      <c r="C49" s="30" t="s">
        <v>90</v>
      </c>
      <c r="D49" s="37"/>
      <c r="E49" s="37"/>
      <c r="F49" s="37"/>
      <c r="G49" s="37"/>
      <c r="H49" s="37"/>
      <c r="I49" s="37"/>
      <c r="J49" s="37"/>
      <c r="K49" s="37"/>
      <c r="L49" s="107"/>
      <c r="S49" s="35"/>
      <c r="T49" s="35"/>
      <c r="U49" s="35"/>
      <c r="V49" s="35"/>
      <c r="W49" s="35"/>
      <c r="X49" s="35"/>
      <c r="Y49" s="35"/>
      <c r="Z49" s="35"/>
      <c r="AA49" s="35"/>
      <c r="AB49" s="35"/>
      <c r="AC49" s="35"/>
      <c r="AD49" s="35"/>
      <c r="AE49" s="35"/>
    </row>
    <row r="50" spans="1:47" s="2" customFormat="1" ht="16.5" customHeight="1">
      <c r="A50" s="35"/>
      <c r="B50" s="36"/>
      <c r="C50" s="37"/>
      <c r="D50" s="37"/>
      <c r="E50" s="339" t="str">
        <f>E9</f>
        <v>2021-04-1 - MŠ Jeronýmova, Kolín - VRN - stavební úpravy výdejen pokrmů</v>
      </c>
      <c r="F50" s="369"/>
      <c r="G50" s="369"/>
      <c r="H50" s="369"/>
      <c r="I50" s="37"/>
      <c r="J50" s="37"/>
      <c r="K50" s="37"/>
      <c r="L50" s="107"/>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37"/>
      <c r="J51" s="37"/>
      <c r="K51" s="37"/>
      <c r="L51" s="107"/>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 xml:space="preserve">MŠ Jeronýmova, Kolín,objekt B </v>
      </c>
      <c r="G52" s="37"/>
      <c r="H52" s="37"/>
      <c r="I52" s="30" t="s">
        <v>23</v>
      </c>
      <c r="J52" s="60" t="str">
        <f>IF(J12="","",J12)</f>
        <v>15. 4. 2021</v>
      </c>
      <c r="K52" s="37"/>
      <c r="L52" s="107"/>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37"/>
      <c r="J53" s="37"/>
      <c r="K53" s="37"/>
      <c r="L53" s="107"/>
      <c r="S53" s="35"/>
      <c r="T53" s="35"/>
      <c r="U53" s="35"/>
      <c r="V53" s="35"/>
      <c r="W53" s="35"/>
      <c r="X53" s="35"/>
      <c r="Y53" s="35"/>
      <c r="Z53" s="35"/>
      <c r="AA53" s="35"/>
      <c r="AB53" s="35"/>
      <c r="AC53" s="35"/>
      <c r="AD53" s="35"/>
      <c r="AE53" s="35"/>
    </row>
    <row r="54" spans="1:47" s="2" customFormat="1" ht="15.2" customHeight="1">
      <c r="A54" s="35"/>
      <c r="B54" s="36"/>
      <c r="C54" s="30" t="s">
        <v>25</v>
      </c>
      <c r="D54" s="37"/>
      <c r="E54" s="37"/>
      <c r="F54" s="28" t="str">
        <f>E15</f>
        <v>MĚSTO KOLÍN, Karlovo náměstí 78, 280 02 Kolín I</v>
      </c>
      <c r="G54" s="37"/>
      <c r="H54" s="37"/>
      <c r="I54" s="30" t="s">
        <v>33</v>
      </c>
      <c r="J54" s="33" t="str">
        <f>E21</f>
        <v>DONDESIGN s.r.o.</v>
      </c>
      <c r="K54" s="37"/>
      <c r="L54" s="107"/>
      <c r="S54" s="35"/>
      <c r="T54" s="35"/>
      <c r="U54" s="35"/>
      <c r="V54" s="35"/>
      <c r="W54" s="35"/>
      <c r="X54" s="35"/>
      <c r="Y54" s="35"/>
      <c r="Z54" s="35"/>
      <c r="AA54" s="35"/>
      <c r="AB54" s="35"/>
      <c r="AC54" s="35"/>
      <c r="AD54" s="35"/>
      <c r="AE54" s="35"/>
    </row>
    <row r="55" spans="1:47" s="2" customFormat="1" ht="15.2" customHeight="1">
      <c r="A55" s="35"/>
      <c r="B55" s="36"/>
      <c r="C55" s="30" t="s">
        <v>31</v>
      </c>
      <c r="D55" s="37"/>
      <c r="E55" s="37"/>
      <c r="F55" s="28" t="str">
        <f>IF(E18="","",E18)</f>
        <v>Vyplň údaj</v>
      </c>
      <c r="G55" s="37"/>
      <c r="H55" s="37"/>
      <c r="I55" s="30" t="s">
        <v>38</v>
      </c>
      <c r="J55" s="33" t="str">
        <f>E24</f>
        <v>DONDESIGN s.r.o.</v>
      </c>
      <c r="K55" s="37"/>
      <c r="L55" s="107"/>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37"/>
      <c r="J56" s="37"/>
      <c r="K56" s="37"/>
      <c r="L56" s="107"/>
      <c r="S56" s="35"/>
      <c r="T56" s="35"/>
      <c r="U56" s="35"/>
      <c r="V56" s="35"/>
      <c r="W56" s="35"/>
      <c r="X56" s="35"/>
      <c r="Y56" s="35"/>
      <c r="Z56" s="35"/>
      <c r="AA56" s="35"/>
      <c r="AB56" s="35"/>
      <c r="AC56" s="35"/>
      <c r="AD56" s="35"/>
      <c r="AE56" s="35"/>
    </row>
    <row r="57" spans="1:47" s="2" customFormat="1" ht="29.25" customHeight="1">
      <c r="A57" s="35"/>
      <c r="B57" s="36"/>
      <c r="C57" s="131" t="s">
        <v>93</v>
      </c>
      <c r="D57" s="132"/>
      <c r="E57" s="132"/>
      <c r="F57" s="132"/>
      <c r="G57" s="132"/>
      <c r="H57" s="132"/>
      <c r="I57" s="132"/>
      <c r="J57" s="133" t="s">
        <v>94</v>
      </c>
      <c r="K57" s="132"/>
      <c r="L57" s="107"/>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37"/>
      <c r="J58" s="37"/>
      <c r="K58" s="37"/>
      <c r="L58" s="107"/>
      <c r="S58" s="35"/>
      <c r="T58" s="35"/>
      <c r="U58" s="35"/>
      <c r="V58" s="35"/>
      <c r="W58" s="35"/>
      <c r="X58" s="35"/>
      <c r="Y58" s="35"/>
      <c r="Z58" s="35"/>
      <c r="AA58" s="35"/>
      <c r="AB58" s="35"/>
      <c r="AC58" s="35"/>
      <c r="AD58" s="35"/>
      <c r="AE58" s="35"/>
    </row>
    <row r="59" spans="1:47" s="2" customFormat="1" ht="22.9" customHeight="1">
      <c r="A59" s="35"/>
      <c r="B59" s="36"/>
      <c r="C59" s="134" t="s">
        <v>73</v>
      </c>
      <c r="D59" s="37"/>
      <c r="E59" s="37"/>
      <c r="F59" s="37"/>
      <c r="G59" s="37"/>
      <c r="H59" s="37"/>
      <c r="I59" s="37"/>
      <c r="J59" s="78">
        <f>J84</f>
        <v>0</v>
      </c>
      <c r="K59" s="37"/>
      <c r="L59" s="107"/>
      <c r="S59" s="35"/>
      <c r="T59" s="35"/>
      <c r="U59" s="35"/>
      <c r="V59" s="35"/>
      <c r="W59" s="35"/>
      <c r="X59" s="35"/>
      <c r="Y59" s="35"/>
      <c r="Z59" s="35"/>
      <c r="AA59" s="35"/>
      <c r="AB59" s="35"/>
      <c r="AC59" s="35"/>
      <c r="AD59" s="35"/>
      <c r="AE59" s="35"/>
      <c r="AU59" s="18" t="s">
        <v>95</v>
      </c>
    </row>
    <row r="60" spans="1:47" s="9" customFormat="1" ht="24.95" customHeight="1">
      <c r="B60" s="135"/>
      <c r="C60" s="136"/>
      <c r="D60" s="137" t="s">
        <v>96</v>
      </c>
      <c r="E60" s="138"/>
      <c r="F60" s="138"/>
      <c r="G60" s="138"/>
      <c r="H60" s="138"/>
      <c r="I60" s="138"/>
      <c r="J60" s="139">
        <f>J85</f>
        <v>0</v>
      </c>
      <c r="K60" s="136"/>
      <c r="L60" s="140"/>
    </row>
    <row r="61" spans="1:47" s="10" customFormat="1" ht="19.899999999999999" customHeight="1">
      <c r="B61" s="141"/>
      <c r="C61" s="142"/>
      <c r="D61" s="143" t="s">
        <v>97</v>
      </c>
      <c r="E61" s="144"/>
      <c r="F61" s="144"/>
      <c r="G61" s="144"/>
      <c r="H61" s="144"/>
      <c r="I61" s="144"/>
      <c r="J61" s="145">
        <f>J86</f>
        <v>0</v>
      </c>
      <c r="K61" s="142"/>
      <c r="L61" s="146"/>
    </row>
    <row r="62" spans="1:47" s="10" customFormat="1" ht="19.899999999999999" customHeight="1">
      <c r="B62" s="141"/>
      <c r="C62" s="142"/>
      <c r="D62" s="143" t="s">
        <v>98</v>
      </c>
      <c r="E62" s="144"/>
      <c r="F62" s="144"/>
      <c r="G62" s="144"/>
      <c r="H62" s="144"/>
      <c r="I62" s="144"/>
      <c r="J62" s="145">
        <f>J91</f>
        <v>0</v>
      </c>
      <c r="K62" s="142"/>
      <c r="L62" s="146"/>
    </row>
    <row r="63" spans="1:47" s="10" customFormat="1" ht="19.899999999999999" customHeight="1">
      <c r="B63" s="141"/>
      <c r="C63" s="142"/>
      <c r="D63" s="143" t="s">
        <v>99</v>
      </c>
      <c r="E63" s="144"/>
      <c r="F63" s="144"/>
      <c r="G63" s="144"/>
      <c r="H63" s="144"/>
      <c r="I63" s="144"/>
      <c r="J63" s="145">
        <f>J93</f>
        <v>0</v>
      </c>
      <c r="K63" s="142"/>
      <c r="L63" s="146"/>
    </row>
    <row r="64" spans="1:47" s="10" customFormat="1" ht="19.899999999999999" customHeight="1">
      <c r="B64" s="141"/>
      <c r="C64" s="142"/>
      <c r="D64" s="143" t="s">
        <v>100</v>
      </c>
      <c r="E64" s="144"/>
      <c r="F64" s="144"/>
      <c r="G64" s="144"/>
      <c r="H64" s="144"/>
      <c r="I64" s="144"/>
      <c r="J64" s="145">
        <f>J95</f>
        <v>0</v>
      </c>
      <c r="K64" s="142"/>
      <c r="L64" s="146"/>
    </row>
    <row r="65" spans="1:31" s="2" customFormat="1" ht="21.75" customHeight="1">
      <c r="A65" s="35"/>
      <c r="B65" s="36"/>
      <c r="C65" s="37"/>
      <c r="D65" s="37"/>
      <c r="E65" s="37"/>
      <c r="F65" s="37"/>
      <c r="G65" s="37"/>
      <c r="H65" s="37"/>
      <c r="I65" s="37"/>
      <c r="J65" s="37"/>
      <c r="K65" s="37"/>
      <c r="L65" s="107"/>
      <c r="S65" s="35"/>
      <c r="T65" s="35"/>
      <c r="U65" s="35"/>
      <c r="V65" s="35"/>
      <c r="W65" s="35"/>
      <c r="X65" s="35"/>
      <c r="Y65" s="35"/>
      <c r="Z65" s="35"/>
      <c r="AA65" s="35"/>
      <c r="AB65" s="35"/>
      <c r="AC65" s="35"/>
      <c r="AD65" s="35"/>
      <c r="AE65" s="35"/>
    </row>
    <row r="66" spans="1:31" s="2" customFormat="1" ht="6.95" customHeight="1">
      <c r="A66" s="35"/>
      <c r="B66" s="48"/>
      <c r="C66" s="49"/>
      <c r="D66" s="49"/>
      <c r="E66" s="49"/>
      <c r="F66" s="49"/>
      <c r="G66" s="49"/>
      <c r="H66" s="49"/>
      <c r="I66" s="49"/>
      <c r="J66" s="49"/>
      <c r="K66" s="49"/>
      <c r="L66" s="107"/>
      <c r="S66" s="35"/>
      <c r="T66" s="35"/>
      <c r="U66" s="35"/>
      <c r="V66" s="35"/>
      <c r="W66" s="35"/>
      <c r="X66" s="35"/>
      <c r="Y66" s="35"/>
      <c r="Z66" s="35"/>
      <c r="AA66" s="35"/>
      <c r="AB66" s="35"/>
      <c r="AC66" s="35"/>
      <c r="AD66" s="35"/>
      <c r="AE66" s="35"/>
    </row>
    <row r="70" spans="1:31" s="2" customFormat="1" ht="6.95" customHeight="1">
      <c r="A70" s="35"/>
      <c r="B70" s="50"/>
      <c r="C70" s="51"/>
      <c r="D70" s="51"/>
      <c r="E70" s="51"/>
      <c r="F70" s="51"/>
      <c r="G70" s="51"/>
      <c r="H70" s="51"/>
      <c r="I70" s="51"/>
      <c r="J70" s="51"/>
      <c r="K70" s="51"/>
      <c r="L70" s="107"/>
      <c r="S70" s="35"/>
      <c r="T70" s="35"/>
      <c r="U70" s="35"/>
      <c r="V70" s="35"/>
      <c r="W70" s="35"/>
      <c r="X70" s="35"/>
      <c r="Y70" s="35"/>
      <c r="Z70" s="35"/>
      <c r="AA70" s="35"/>
      <c r="AB70" s="35"/>
      <c r="AC70" s="35"/>
      <c r="AD70" s="35"/>
      <c r="AE70" s="35"/>
    </row>
    <row r="71" spans="1:31" s="2" customFormat="1" ht="24.95" customHeight="1">
      <c r="A71" s="35"/>
      <c r="B71" s="36"/>
      <c r="C71" s="24" t="s">
        <v>101</v>
      </c>
      <c r="D71" s="37"/>
      <c r="E71" s="37"/>
      <c r="F71" s="37"/>
      <c r="G71" s="37"/>
      <c r="H71" s="37"/>
      <c r="I71" s="37"/>
      <c r="J71" s="37"/>
      <c r="K71" s="37"/>
      <c r="L71" s="107"/>
      <c r="S71" s="35"/>
      <c r="T71" s="35"/>
      <c r="U71" s="35"/>
      <c r="V71" s="35"/>
      <c r="W71" s="35"/>
      <c r="X71" s="35"/>
      <c r="Y71" s="35"/>
      <c r="Z71" s="35"/>
      <c r="AA71" s="35"/>
      <c r="AB71" s="35"/>
      <c r="AC71" s="35"/>
      <c r="AD71" s="35"/>
      <c r="AE71" s="35"/>
    </row>
    <row r="72" spans="1:31" s="2" customFormat="1" ht="6.95" customHeight="1">
      <c r="A72" s="35"/>
      <c r="B72" s="36"/>
      <c r="C72" s="37"/>
      <c r="D72" s="37"/>
      <c r="E72" s="37"/>
      <c r="F72" s="37"/>
      <c r="G72" s="37"/>
      <c r="H72" s="37"/>
      <c r="I72" s="37"/>
      <c r="J72" s="37"/>
      <c r="K72" s="37"/>
      <c r="L72" s="107"/>
      <c r="S72" s="35"/>
      <c r="T72" s="35"/>
      <c r="U72" s="35"/>
      <c r="V72" s="35"/>
      <c r="W72" s="35"/>
      <c r="X72" s="35"/>
      <c r="Y72" s="35"/>
      <c r="Z72" s="35"/>
      <c r="AA72" s="35"/>
      <c r="AB72" s="35"/>
      <c r="AC72" s="35"/>
      <c r="AD72" s="35"/>
      <c r="AE72" s="35"/>
    </row>
    <row r="73" spans="1:31" s="2" customFormat="1" ht="12" customHeight="1">
      <c r="A73" s="35"/>
      <c r="B73" s="36"/>
      <c r="C73" s="30" t="s">
        <v>16</v>
      </c>
      <c r="D73" s="37"/>
      <c r="E73" s="37"/>
      <c r="F73" s="37"/>
      <c r="G73" s="37"/>
      <c r="H73" s="37"/>
      <c r="I73" s="37"/>
      <c r="J73" s="37"/>
      <c r="K73" s="37"/>
      <c r="L73" s="107"/>
      <c r="S73" s="35"/>
      <c r="T73" s="35"/>
      <c r="U73" s="35"/>
      <c r="V73" s="35"/>
      <c r="W73" s="35"/>
      <c r="X73" s="35"/>
      <c r="Y73" s="35"/>
      <c r="Z73" s="35"/>
      <c r="AA73" s="35"/>
      <c r="AB73" s="35"/>
      <c r="AC73" s="35"/>
      <c r="AD73" s="35"/>
      <c r="AE73" s="35"/>
    </row>
    <row r="74" spans="1:31" s="2" customFormat="1" ht="16.5" customHeight="1">
      <c r="A74" s="35"/>
      <c r="B74" s="36"/>
      <c r="C74" s="37"/>
      <c r="D74" s="37"/>
      <c r="E74" s="367" t="str">
        <f>E7</f>
        <v>MŠ Jeronýmova, Kolín - stavební úpravy výdejen pokrmů</v>
      </c>
      <c r="F74" s="368"/>
      <c r="G74" s="368"/>
      <c r="H74" s="368"/>
      <c r="I74" s="37"/>
      <c r="J74" s="37"/>
      <c r="K74" s="37"/>
      <c r="L74" s="107"/>
      <c r="S74" s="35"/>
      <c r="T74" s="35"/>
      <c r="U74" s="35"/>
      <c r="V74" s="35"/>
      <c r="W74" s="35"/>
      <c r="X74" s="35"/>
      <c r="Y74" s="35"/>
      <c r="Z74" s="35"/>
      <c r="AA74" s="35"/>
      <c r="AB74" s="35"/>
      <c r="AC74" s="35"/>
      <c r="AD74" s="35"/>
      <c r="AE74" s="35"/>
    </row>
    <row r="75" spans="1:31" s="2" customFormat="1" ht="12" customHeight="1">
      <c r="A75" s="35"/>
      <c r="B75" s="36"/>
      <c r="C75" s="30" t="s">
        <v>90</v>
      </c>
      <c r="D75" s="37"/>
      <c r="E75" s="37"/>
      <c r="F75" s="37"/>
      <c r="G75" s="37"/>
      <c r="H75" s="37"/>
      <c r="I75" s="37"/>
      <c r="J75" s="37"/>
      <c r="K75" s="37"/>
      <c r="L75" s="107"/>
      <c r="S75" s="35"/>
      <c r="T75" s="35"/>
      <c r="U75" s="35"/>
      <c r="V75" s="35"/>
      <c r="W75" s="35"/>
      <c r="X75" s="35"/>
      <c r="Y75" s="35"/>
      <c r="Z75" s="35"/>
      <c r="AA75" s="35"/>
      <c r="AB75" s="35"/>
      <c r="AC75" s="35"/>
      <c r="AD75" s="35"/>
      <c r="AE75" s="35"/>
    </row>
    <row r="76" spans="1:31" s="2" customFormat="1" ht="16.5" customHeight="1">
      <c r="A76" s="35"/>
      <c r="B76" s="36"/>
      <c r="C76" s="37"/>
      <c r="D76" s="37"/>
      <c r="E76" s="339" t="str">
        <f>E9</f>
        <v>2021-04-1 - MŠ Jeronýmova, Kolín - VRN - stavební úpravy výdejen pokrmů</v>
      </c>
      <c r="F76" s="369"/>
      <c r="G76" s="369"/>
      <c r="H76" s="369"/>
      <c r="I76" s="37"/>
      <c r="J76" s="37"/>
      <c r="K76" s="37"/>
      <c r="L76" s="107"/>
      <c r="S76" s="35"/>
      <c r="T76" s="35"/>
      <c r="U76" s="35"/>
      <c r="V76" s="35"/>
      <c r="W76" s="35"/>
      <c r="X76" s="35"/>
      <c r="Y76" s="35"/>
      <c r="Z76" s="35"/>
      <c r="AA76" s="35"/>
      <c r="AB76" s="35"/>
      <c r="AC76" s="35"/>
      <c r="AD76" s="35"/>
      <c r="AE76" s="35"/>
    </row>
    <row r="77" spans="1:31" s="2" customFormat="1" ht="6.95" customHeight="1">
      <c r="A77" s="35"/>
      <c r="B77" s="36"/>
      <c r="C77" s="37"/>
      <c r="D77" s="37"/>
      <c r="E77" s="37"/>
      <c r="F77" s="37"/>
      <c r="G77" s="37"/>
      <c r="H77" s="37"/>
      <c r="I77" s="37"/>
      <c r="J77" s="37"/>
      <c r="K77" s="37"/>
      <c r="L77" s="107"/>
      <c r="S77" s="35"/>
      <c r="T77" s="35"/>
      <c r="U77" s="35"/>
      <c r="V77" s="35"/>
      <c r="W77" s="35"/>
      <c r="X77" s="35"/>
      <c r="Y77" s="35"/>
      <c r="Z77" s="35"/>
      <c r="AA77" s="35"/>
      <c r="AB77" s="35"/>
      <c r="AC77" s="35"/>
      <c r="AD77" s="35"/>
      <c r="AE77" s="35"/>
    </row>
    <row r="78" spans="1:31" s="2" customFormat="1" ht="12" customHeight="1">
      <c r="A78" s="35"/>
      <c r="B78" s="36"/>
      <c r="C78" s="30" t="s">
        <v>21</v>
      </c>
      <c r="D78" s="37"/>
      <c r="E78" s="37"/>
      <c r="F78" s="28" t="str">
        <f>F12</f>
        <v xml:space="preserve">MŠ Jeronýmova, Kolín,objekt B </v>
      </c>
      <c r="G78" s="37"/>
      <c r="H78" s="37"/>
      <c r="I78" s="30" t="s">
        <v>23</v>
      </c>
      <c r="J78" s="60" t="str">
        <f>IF(J12="","",J12)</f>
        <v>15. 4. 2021</v>
      </c>
      <c r="K78" s="37"/>
      <c r="L78" s="107"/>
      <c r="S78" s="35"/>
      <c r="T78" s="35"/>
      <c r="U78" s="35"/>
      <c r="V78" s="35"/>
      <c r="W78" s="35"/>
      <c r="X78" s="35"/>
      <c r="Y78" s="35"/>
      <c r="Z78" s="35"/>
      <c r="AA78" s="35"/>
      <c r="AB78" s="35"/>
      <c r="AC78" s="35"/>
      <c r="AD78" s="35"/>
      <c r="AE78" s="35"/>
    </row>
    <row r="79" spans="1:31" s="2" customFormat="1" ht="6.95" customHeight="1">
      <c r="A79" s="35"/>
      <c r="B79" s="36"/>
      <c r="C79" s="37"/>
      <c r="D79" s="37"/>
      <c r="E79" s="37"/>
      <c r="F79" s="37"/>
      <c r="G79" s="37"/>
      <c r="H79" s="37"/>
      <c r="I79" s="37"/>
      <c r="J79" s="37"/>
      <c r="K79" s="37"/>
      <c r="L79" s="107"/>
      <c r="S79" s="35"/>
      <c r="T79" s="35"/>
      <c r="U79" s="35"/>
      <c r="V79" s="35"/>
      <c r="W79" s="35"/>
      <c r="X79" s="35"/>
      <c r="Y79" s="35"/>
      <c r="Z79" s="35"/>
      <c r="AA79" s="35"/>
      <c r="AB79" s="35"/>
      <c r="AC79" s="35"/>
      <c r="AD79" s="35"/>
      <c r="AE79" s="35"/>
    </row>
    <row r="80" spans="1:31" s="2" customFormat="1" ht="15.2" customHeight="1">
      <c r="A80" s="35"/>
      <c r="B80" s="36"/>
      <c r="C80" s="30" t="s">
        <v>25</v>
      </c>
      <c r="D80" s="37"/>
      <c r="E80" s="37"/>
      <c r="F80" s="28" t="str">
        <f>E15</f>
        <v>MĚSTO KOLÍN, Karlovo náměstí 78, 280 02 Kolín I</v>
      </c>
      <c r="G80" s="37"/>
      <c r="H80" s="37"/>
      <c r="I80" s="30" t="s">
        <v>33</v>
      </c>
      <c r="J80" s="33" t="str">
        <f>E21</f>
        <v>DONDESIGN s.r.o.</v>
      </c>
      <c r="K80" s="37"/>
      <c r="L80" s="107"/>
      <c r="S80" s="35"/>
      <c r="T80" s="35"/>
      <c r="U80" s="35"/>
      <c r="V80" s="35"/>
      <c r="W80" s="35"/>
      <c r="X80" s="35"/>
      <c r="Y80" s="35"/>
      <c r="Z80" s="35"/>
      <c r="AA80" s="35"/>
      <c r="AB80" s="35"/>
      <c r="AC80" s="35"/>
      <c r="AD80" s="35"/>
      <c r="AE80" s="35"/>
    </row>
    <row r="81" spans="1:65" s="2" customFormat="1" ht="15.2" customHeight="1">
      <c r="A81" s="35"/>
      <c r="B81" s="36"/>
      <c r="C81" s="30" t="s">
        <v>31</v>
      </c>
      <c r="D81" s="37"/>
      <c r="E81" s="37"/>
      <c r="F81" s="28" t="str">
        <f>IF(E18="","",E18)</f>
        <v>Vyplň údaj</v>
      </c>
      <c r="G81" s="37"/>
      <c r="H81" s="37"/>
      <c r="I81" s="30" t="s">
        <v>38</v>
      </c>
      <c r="J81" s="33" t="str">
        <f>E24</f>
        <v>DONDESIGN s.r.o.</v>
      </c>
      <c r="K81" s="37"/>
      <c r="L81" s="107"/>
      <c r="S81" s="35"/>
      <c r="T81" s="35"/>
      <c r="U81" s="35"/>
      <c r="V81" s="35"/>
      <c r="W81" s="35"/>
      <c r="X81" s="35"/>
      <c r="Y81" s="35"/>
      <c r="Z81" s="35"/>
      <c r="AA81" s="35"/>
      <c r="AB81" s="35"/>
      <c r="AC81" s="35"/>
      <c r="AD81" s="35"/>
      <c r="AE81" s="35"/>
    </row>
    <row r="82" spans="1:65" s="2" customFormat="1" ht="10.35" customHeight="1">
      <c r="A82" s="35"/>
      <c r="B82" s="36"/>
      <c r="C82" s="37"/>
      <c r="D82" s="37"/>
      <c r="E82" s="37"/>
      <c r="F82" s="37"/>
      <c r="G82" s="37"/>
      <c r="H82" s="37"/>
      <c r="I82" s="37"/>
      <c r="J82" s="37"/>
      <c r="K82" s="37"/>
      <c r="L82" s="107"/>
      <c r="S82" s="35"/>
      <c r="T82" s="35"/>
      <c r="U82" s="35"/>
      <c r="V82" s="35"/>
      <c r="W82" s="35"/>
      <c r="X82" s="35"/>
      <c r="Y82" s="35"/>
      <c r="Z82" s="35"/>
      <c r="AA82" s="35"/>
      <c r="AB82" s="35"/>
      <c r="AC82" s="35"/>
      <c r="AD82" s="35"/>
      <c r="AE82" s="35"/>
    </row>
    <row r="83" spans="1:65" s="11" customFormat="1" ht="29.25" customHeight="1">
      <c r="A83" s="147"/>
      <c r="B83" s="148"/>
      <c r="C83" s="149" t="s">
        <v>102</v>
      </c>
      <c r="D83" s="150" t="s">
        <v>60</v>
      </c>
      <c r="E83" s="150" t="s">
        <v>56</v>
      </c>
      <c r="F83" s="150" t="s">
        <v>57</v>
      </c>
      <c r="G83" s="150" t="s">
        <v>103</v>
      </c>
      <c r="H83" s="150" t="s">
        <v>104</v>
      </c>
      <c r="I83" s="150" t="s">
        <v>105</v>
      </c>
      <c r="J83" s="150" t="s">
        <v>94</v>
      </c>
      <c r="K83" s="151" t="s">
        <v>106</v>
      </c>
      <c r="L83" s="152"/>
      <c r="M83" s="69" t="s">
        <v>19</v>
      </c>
      <c r="N83" s="70" t="s">
        <v>45</v>
      </c>
      <c r="O83" s="70" t="s">
        <v>107</v>
      </c>
      <c r="P83" s="70" t="s">
        <v>108</v>
      </c>
      <c r="Q83" s="70" t="s">
        <v>109</v>
      </c>
      <c r="R83" s="70" t="s">
        <v>110</v>
      </c>
      <c r="S83" s="70" t="s">
        <v>111</v>
      </c>
      <c r="T83" s="71" t="s">
        <v>112</v>
      </c>
      <c r="U83" s="147"/>
      <c r="V83" s="147"/>
      <c r="W83" s="147"/>
      <c r="X83" s="147"/>
      <c r="Y83" s="147"/>
      <c r="Z83" s="147"/>
      <c r="AA83" s="147"/>
      <c r="AB83" s="147"/>
      <c r="AC83" s="147"/>
      <c r="AD83" s="147"/>
      <c r="AE83" s="147"/>
    </row>
    <row r="84" spans="1:65" s="2" customFormat="1" ht="22.9" customHeight="1">
      <c r="A84" s="35"/>
      <c r="B84" s="36"/>
      <c r="C84" s="76" t="s">
        <v>113</v>
      </c>
      <c r="D84" s="37"/>
      <c r="E84" s="37"/>
      <c r="F84" s="37"/>
      <c r="G84" s="37"/>
      <c r="H84" s="37"/>
      <c r="I84" s="37"/>
      <c r="J84" s="153">
        <f>BK84</f>
        <v>0</v>
      </c>
      <c r="K84" s="37"/>
      <c r="L84" s="40"/>
      <c r="M84" s="72"/>
      <c r="N84" s="154"/>
      <c r="O84" s="73"/>
      <c r="P84" s="155">
        <f>P85</f>
        <v>0</v>
      </c>
      <c r="Q84" s="73"/>
      <c r="R84" s="155">
        <f>R85</f>
        <v>0</v>
      </c>
      <c r="S84" s="73"/>
      <c r="T84" s="156">
        <f>T85</f>
        <v>0</v>
      </c>
      <c r="U84" s="35"/>
      <c r="V84" s="35"/>
      <c r="W84" s="35"/>
      <c r="X84" s="35"/>
      <c r="Y84" s="35"/>
      <c r="Z84" s="35"/>
      <c r="AA84" s="35"/>
      <c r="AB84" s="35"/>
      <c r="AC84" s="35"/>
      <c r="AD84" s="35"/>
      <c r="AE84" s="35"/>
      <c r="AT84" s="18" t="s">
        <v>74</v>
      </c>
      <c r="AU84" s="18" t="s">
        <v>95</v>
      </c>
      <c r="BK84" s="157">
        <f>BK85</f>
        <v>0</v>
      </c>
    </row>
    <row r="85" spans="1:65" s="12" customFormat="1" ht="25.9" customHeight="1">
      <c r="B85" s="158"/>
      <c r="C85" s="159"/>
      <c r="D85" s="160" t="s">
        <v>74</v>
      </c>
      <c r="E85" s="161" t="s">
        <v>114</v>
      </c>
      <c r="F85" s="161" t="s">
        <v>115</v>
      </c>
      <c r="G85" s="159"/>
      <c r="H85" s="159"/>
      <c r="I85" s="162"/>
      <c r="J85" s="163">
        <f>BK85</f>
        <v>0</v>
      </c>
      <c r="K85" s="159"/>
      <c r="L85" s="164"/>
      <c r="M85" s="165"/>
      <c r="N85" s="166"/>
      <c r="O85" s="166"/>
      <c r="P85" s="167">
        <f>P86+P91+P93+P95</f>
        <v>0</v>
      </c>
      <c r="Q85" s="166"/>
      <c r="R85" s="167">
        <f>R86+R91+R93+R95</f>
        <v>0</v>
      </c>
      <c r="S85" s="166"/>
      <c r="T85" s="168">
        <f>T86+T91+T93+T95</f>
        <v>0</v>
      </c>
      <c r="AR85" s="169" t="s">
        <v>116</v>
      </c>
      <c r="AT85" s="170" t="s">
        <v>74</v>
      </c>
      <c r="AU85" s="170" t="s">
        <v>75</v>
      </c>
      <c r="AY85" s="169" t="s">
        <v>117</v>
      </c>
      <c r="BK85" s="171">
        <f>BK86+BK91+BK93+BK95</f>
        <v>0</v>
      </c>
    </row>
    <row r="86" spans="1:65" s="12" customFormat="1" ht="22.9" customHeight="1">
      <c r="B86" s="158"/>
      <c r="C86" s="159"/>
      <c r="D86" s="160" t="s">
        <v>74</v>
      </c>
      <c r="E86" s="172" t="s">
        <v>118</v>
      </c>
      <c r="F86" s="172" t="s">
        <v>119</v>
      </c>
      <c r="G86" s="159"/>
      <c r="H86" s="159"/>
      <c r="I86" s="162"/>
      <c r="J86" s="173">
        <f>BK86</f>
        <v>0</v>
      </c>
      <c r="K86" s="159"/>
      <c r="L86" s="164"/>
      <c r="M86" s="165"/>
      <c r="N86" s="166"/>
      <c r="O86" s="166"/>
      <c r="P86" s="167">
        <f>SUM(P87:P90)</f>
        <v>0</v>
      </c>
      <c r="Q86" s="166"/>
      <c r="R86" s="167">
        <f>SUM(R87:R90)</f>
        <v>0</v>
      </c>
      <c r="S86" s="166"/>
      <c r="T86" s="168">
        <f>SUM(T87:T90)</f>
        <v>0</v>
      </c>
      <c r="AR86" s="169" t="s">
        <v>116</v>
      </c>
      <c r="AT86" s="170" t="s">
        <v>74</v>
      </c>
      <c r="AU86" s="170" t="s">
        <v>83</v>
      </c>
      <c r="AY86" s="169" t="s">
        <v>117</v>
      </c>
      <c r="BK86" s="171">
        <f>SUM(BK87:BK90)</f>
        <v>0</v>
      </c>
    </row>
    <row r="87" spans="1:65" s="2" customFormat="1" ht="14.45" customHeight="1">
      <c r="A87" s="35"/>
      <c r="B87" s="36"/>
      <c r="C87" s="174" t="s">
        <v>83</v>
      </c>
      <c r="D87" s="174" t="s">
        <v>120</v>
      </c>
      <c r="E87" s="175" t="s">
        <v>121</v>
      </c>
      <c r="F87" s="176" t="s">
        <v>122</v>
      </c>
      <c r="G87" s="177" t="s">
        <v>83</v>
      </c>
      <c r="H87" s="178">
        <v>1</v>
      </c>
      <c r="I87" s="179"/>
      <c r="J87" s="180">
        <f>ROUND(I87*H87,2)</f>
        <v>0</v>
      </c>
      <c r="K87" s="176" t="s">
        <v>123</v>
      </c>
      <c r="L87" s="40"/>
      <c r="M87" s="181" t="s">
        <v>19</v>
      </c>
      <c r="N87" s="182" t="s">
        <v>46</v>
      </c>
      <c r="O87" s="65"/>
      <c r="P87" s="183">
        <f>O87*H87</f>
        <v>0</v>
      </c>
      <c r="Q87" s="183">
        <v>0</v>
      </c>
      <c r="R87" s="183">
        <f>Q87*H87</f>
        <v>0</v>
      </c>
      <c r="S87" s="183">
        <v>0</v>
      </c>
      <c r="T87" s="184">
        <f>S87*H87</f>
        <v>0</v>
      </c>
      <c r="U87" s="35"/>
      <c r="V87" s="35"/>
      <c r="W87" s="35"/>
      <c r="X87" s="35"/>
      <c r="Y87" s="35"/>
      <c r="Z87" s="35"/>
      <c r="AA87" s="35"/>
      <c r="AB87" s="35"/>
      <c r="AC87" s="35"/>
      <c r="AD87" s="35"/>
      <c r="AE87" s="35"/>
      <c r="AR87" s="185" t="s">
        <v>124</v>
      </c>
      <c r="AT87" s="185" t="s">
        <v>120</v>
      </c>
      <c r="AU87" s="185" t="s">
        <v>85</v>
      </c>
      <c r="AY87" s="18" t="s">
        <v>117</v>
      </c>
      <c r="BE87" s="186">
        <f>IF(N87="základní",J87,0)</f>
        <v>0</v>
      </c>
      <c r="BF87" s="186">
        <f>IF(N87="snížená",J87,0)</f>
        <v>0</v>
      </c>
      <c r="BG87" s="186">
        <f>IF(N87="zákl. přenesená",J87,0)</f>
        <v>0</v>
      </c>
      <c r="BH87" s="186">
        <f>IF(N87="sníž. přenesená",J87,0)</f>
        <v>0</v>
      </c>
      <c r="BI87" s="186">
        <f>IF(N87="nulová",J87,0)</f>
        <v>0</v>
      </c>
      <c r="BJ87" s="18" t="s">
        <v>83</v>
      </c>
      <c r="BK87" s="186">
        <f>ROUND(I87*H87,2)</f>
        <v>0</v>
      </c>
      <c r="BL87" s="18" t="s">
        <v>124</v>
      </c>
      <c r="BM87" s="185" t="s">
        <v>125</v>
      </c>
    </row>
    <row r="88" spans="1:65" s="2" customFormat="1" ht="14.45" customHeight="1">
      <c r="A88" s="35"/>
      <c r="B88" s="36"/>
      <c r="C88" s="174" t="s">
        <v>85</v>
      </c>
      <c r="D88" s="174" t="s">
        <v>120</v>
      </c>
      <c r="E88" s="175" t="s">
        <v>126</v>
      </c>
      <c r="F88" s="176" t="s">
        <v>127</v>
      </c>
      <c r="G88" s="177" t="s">
        <v>128</v>
      </c>
      <c r="H88" s="178">
        <v>1</v>
      </c>
      <c r="I88" s="179"/>
      <c r="J88" s="180">
        <f>ROUND(I88*H88,2)</f>
        <v>0</v>
      </c>
      <c r="K88" s="176" t="s">
        <v>123</v>
      </c>
      <c r="L88" s="40"/>
      <c r="M88" s="181" t="s">
        <v>19</v>
      </c>
      <c r="N88" s="182" t="s">
        <v>46</v>
      </c>
      <c r="O88" s="65"/>
      <c r="P88" s="183">
        <f>O88*H88</f>
        <v>0</v>
      </c>
      <c r="Q88" s="183">
        <v>0</v>
      </c>
      <c r="R88" s="183">
        <f>Q88*H88</f>
        <v>0</v>
      </c>
      <c r="S88" s="183">
        <v>0</v>
      </c>
      <c r="T88" s="184">
        <f>S88*H88</f>
        <v>0</v>
      </c>
      <c r="U88" s="35"/>
      <c r="V88" s="35"/>
      <c r="W88" s="35"/>
      <c r="X88" s="35"/>
      <c r="Y88" s="35"/>
      <c r="Z88" s="35"/>
      <c r="AA88" s="35"/>
      <c r="AB88" s="35"/>
      <c r="AC88" s="35"/>
      <c r="AD88" s="35"/>
      <c r="AE88" s="35"/>
      <c r="AR88" s="185" t="s">
        <v>124</v>
      </c>
      <c r="AT88" s="185" t="s">
        <v>120</v>
      </c>
      <c r="AU88" s="185" t="s">
        <v>85</v>
      </c>
      <c r="AY88" s="18" t="s">
        <v>117</v>
      </c>
      <c r="BE88" s="186">
        <f>IF(N88="základní",J88,0)</f>
        <v>0</v>
      </c>
      <c r="BF88" s="186">
        <f>IF(N88="snížená",J88,0)</f>
        <v>0</v>
      </c>
      <c r="BG88" s="186">
        <f>IF(N88="zákl. přenesená",J88,0)</f>
        <v>0</v>
      </c>
      <c r="BH88" s="186">
        <f>IF(N88="sníž. přenesená",J88,0)</f>
        <v>0</v>
      </c>
      <c r="BI88" s="186">
        <f>IF(N88="nulová",J88,0)</f>
        <v>0</v>
      </c>
      <c r="BJ88" s="18" t="s">
        <v>83</v>
      </c>
      <c r="BK88" s="186">
        <f>ROUND(I88*H88,2)</f>
        <v>0</v>
      </c>
      <c r="BL88" s="18" t="s">
        <v>124</v>
      </c>
      <c r="BM88" s="185" t="s">
        <v>129</v>
      </c>
    </row>
    <row r="89" spans="1:65" s="2" customFormat="1" ht="14.45" customHeight="1">
      <c r="A89" s="35"/>
      <c r="B89" s="36"/>
      <c r="C89" s="174" t="s">
        <v>130</v>
      </c>
      <c r="D89" s="174" t="s">
        <v>120</v>
      </c>
      <c r="E89" s="175" t="s">
        <v>131</v>
      </c>
      <c r="F89" s="176" t="s">
        <v>132</v>
      </c>
      <c r="G89" s="177" t="s">
        <v>128</v>
      </c>
      <c r="H89" s="178">
        <v>1</v>
      </c>
      <c r="I89" s="179"/>
      <c r="J89" s="180">
        <f>ROUND(I89*H89,2)</f>
        <v>0</v>
      </c>
      <c r="K89" s="176" t="s">
        <v>123</v>
      </c>
      <c r="L89" s="40"/>
      <c r="M89" s="181" t="s">
        <v>19</v>
      </c>
      <c r="N89" s="182" t="s">
        <v>46</v>
      </c>
      <c r="O89" s="65"/>
      <c r="P89" s="183">
        <f>O89*H89</f>
        <v>0</v>
      </c>
      <c r="Q89" s="183">
        <v>0</v>
      </c>
      <c r="R89" s="183">
        <f>Q89*H89</f>
        <v>0</v>
      </c>
      <c r="S89" s="183">
        <v>0</v>
      </c>
      <c r="T89" s="184">
        <f>S89*H89</f>
        <v>0</v>
      </c>
      <c r="U89" s="35"/>
      <c r="V89" s="35"/>
      <c r="W89" s="35"/>
      <c r="X89" s="35"/>
      <c r="Y89" s="35"/>
      <c r="Z89" s="35"/>
      <c r="AA89" s="35"/>
      <c r="AB89" s="35"/>
      <c r="AC89" s="35"/>
      <c r="AD89" s="35"/>
      <c r="AE89" s="35"/>
      <c r="AR89" s="185" t="s">
        <v>124</v>
      </c>
      <c r="AT89" s="185" t="s">
        <v>120</v>
      </c>
      <c r="AU89" s="185" t="s">
        <v>85</v>
      </c>
      <c r="AY89" s="18" t="s">
        <v>117</v>
      </c>
      <c r="BE89" s="186">
        <f>IF(N89="základní",J89,0)</f>
        <v>0</v>
      </c>
      <c r="BF89" s="186">
        <f>IF(N89="snížená",J89,0)</f>
        <v>0</v>
      </c>
      <c r="BG89" s="186">
        <f>IF(N89="zákl. přenesená",J89,0)</f>
        <v>0</v>
      </c>
      <c r="BH89" s="186">
        <f>IF(N89="sníž. přenesená",J89,0)</f>
        <v>0</v>
      </c>
      <c r="BI89" s="186">
        <f>IF(N89="nulová",J89,0)</f>
        <v>0</v>
      </c>
      <c r="BJ89" s="18" t="s">
        <v>83</v>
      </c>
      <c r="BK89" s="186">
        <f>ROUND(I89*H89,2)</f>
        <v>0</v>
      </c>
      <c r="BL89" s="18" t="s">
        <v>124</v>
      </c>
      <c r="BM89" s="185" t="s">
        <v>133</v>
      </c>
    </row>
    <row r="90" spans="1:65" s="2" customFormat="1" ht="14.45" customHeight="1">
      <c r="A90" s="35"/>
      <c r="B90" s="36"/>
      <c r="C90" s="174" t="s">
        <v>134</v>
      </c>
      <c r="D90" s="174" t="s">
        <v>120</v>
      </c>
      <c r="E90" s="175" t="s">
        <v>135</v>
      </c>
      <c r="F90" s="176" t="s">
        <v>136</v>
      </c>
      <c r="G90" s="177" t="s">
        <v>128</v>
      </c>
      <c r="H90" s="178">
        <v>1</v>
      </c>
      <c r="I90" s="179"/>
      <c r="J90" s="180">
        <f>ROUND(I90*H90,2)</f>
        <v>0</v>
      </c>
      <c r="K90" s="176" t="s">
        <v>123</v>
      </c>
      <c r="L90" s="40"/>
      <c r="M90" s="181" t="s">
        <v>19</v>
      </c>
      <c r="N90" s="182" t="s">
        <v>46</v>
      </c>
      <c r="O90" s="65"/>
      <c r="P90" s="183">
        <f>O90*H90</f>
        <v>0</v>
      </c>
      <c r="Q90" s="183">
        <v>0</v>
      </c>
      <c r="R90" s="183">
        <f>Q90*H90</f>
        <v>0</v>
      </c>
      <c r="S90" s="183">
        <v>0</v>
      </c>
      <c r="T90" s="184">
        <f>S90*H90</f>
        <v>0</v>
      </c>
      <c r="U90" s="35"/>
      <c r="V90" s="35"/>
      <c r="W90" s="35"/>
      <c r="X90" s="35"/>
      <c r="Y90" s="35"/>
      <c r="Z90" s="35"/>
      <c r="AA90" s="35"/>
      <c r="AB90" s="35"/>
      <c r="AC90" s="35"/>
      <c r="AD90" s="35"/>
      <c r="AE90" s="35"/>
      <c r="AR90" s="185" t="s">
        <v>124</v>
      </c>
      <c r="AT90" s="185" t="s">
        <v>120</v>
      </c>
      <c r="AU90" s="185" t="s">
        <v>85</v>
      </c>
      <c r="AY90" s="18" t="s">
        <v>117</v>
      </c>
      <c r="BE90" s="186">
        <f>IF(N90="základní",J90,0)</f>
        <v>0</v>
      </c>
      <c r="BF90" s="186">
        <f>IF(N90="snížená",J90,0)</f>
        <v>0</v>
      </c>
      <c r="BG90" s="186">
        <f>IF(N90="zákl. přenesená",J90,0)</f>
        <v>0</v>
      </c>
      <c r="BH90" s="186">
        <f>IF(N90="sníž. přenesená",J90,0)</f>
        <v>0</v>
      </c>
      <c r="BI90" s="186">
        <f>IF(N90="nulová",J90,0)</f>
        <v>0</v>
      </c>
      <c r="BJ90" s="18" t="s">
        <v>83</v>
      </c>
      <c r="BK90" s="186">
        <f>ROUND(I90*H90,2)</f>
        <v>0</v>
      </c>
      <c r="BL90" s="18" t="s">
        <v>124</v>
      </c>
      <c r="BM90" s="185" t="s">
        <v>137</v>
      </c>
    </row>
    <row r="91" spans="1:65" s="12" customFormat="1" ht="22.9" customHeight="1">
      <c r="B91" s="158"/>
      <c r="C91" s="159"/>
      <c r="D91" s="160" t="s">
        <v>74</v>
      </c>
      <c r="E91" s="172" t="s">
        <v>138</v>
      </c>
      <c r="F91" s="172" t="s">
        <v>139</v>
      </c>
      <c r="G91" s="159"/>
      <c r="H91" s="159"/>
      <c r="I91" s="162"/>
      <c r="J91" s="173">
        <f>BK91</f>
        <v>0</v>
      </c>
      <c r="K91" s="159"/>
      <c r="L91" s="164"/>
      <c r="M91" s="165"/>
      <c r="N91" s="166"/>
      <c r="O91" s="166"/>
      <c r="P91" s="167">
        <f>P92</f>
        <v>0</v>
      </c>
      <c r="Q91" s="166"/>
      <c r="R91" s="167">
        <f>R92</f>
        <v>0</v>
      </c>
      <c r="S91" s="166"/>
      <c r="T91" s="168">
        <f>T92</f>
        <v>0</v>
      </c>
      <c r="AR91" s="169" t="s">
        <v>116</v>
      </c>
      <c r="AT91" s="170" t="s">
        <v>74</v>
      </c>
      <c r="AU91" s="170" t="s">
        <v>83</v>
      </c>
      <c r="AY91" s="169" t="s">
        <v>117</v>
      </c>
      <c r="BK91" s="171">
        <f>BK92</f>
        <v>0</v>
      </c>
    </row>
    <row r="92" spans="1:65" s="2" customFormat="1" ht="14.45" customHeight="1">
      <c r="A92" s="35"/>
      <c r="B92" s="36"/>
      <c r="C92" s="174" t="s">
        <v>116</v>
      </c>
      <c r="D92" s="174" t="s">
        <v>120</v>
      </c>
      <c r="E92" s="175" t="s">
        <v>140</v>
      </c>
      <c r="F92" s="176" t="s">
        <v>141</v>
      </c>
      <c r="G92" s="177" t="s">
        <v>128</v>
      </c>
      <c r="H92" s="178">
        <v>1</v>
      </c>
      <c r="I92" s="179"/>
      <c r="J92" s="180">
        <f>ROUND(I92*H92,2)</f>
        <v>0</v>
      </c>
      <c r="K92" s="176" t="s">
        <v>123</v>
      </c>
      <c r="L92" s="40"/>
      <c r="M92" s="181" t="s">
        <v>19</v>
      </c>
      <c r="N92" s="182" t="s">
        <v>46</v>
      </c>
      <c r="O92" s="65"/>
      <c r="P92" s="183">
        <f>O92*H92</f>
        <v>0</v>
      </c>
      <c r="Q92" s="183">
        <v>0</v>
      </c>
      <c r="R92" s="183">
        <f>Q92*H92</f>
        <v>0</v>
      </c>
      <c r="S92" s="183">
        <v>0</v>
      </c>
      <c r="T92" s="184">
        <f>S92*H92</f>
        <v>0</v>
      </c>
      <c r="U92" s="35"/>
      <c r="V92" s="35"/>
      <c r="W92" s="35"/>
      <c r="X92" s="35"/>
      <c r="Y92" s="35"/>
      <c r="Z92" s="35"/>
      <c r="AA92" s="35"/>
      <c r="AB92" s="35"/>
      <c r="AC92" s="35"/>
      <c r="AD92" s="35"/>
      <c r="AE92" s="35"/>
      <c r="AR92" s="185" t="s">
        <v>124</v>
      </c>
      <c r="AT92" s="185" t="s">
        <v>120</v>
      </c>
      <c r="AU92" s="185" t="s">
        <v>85</v>
      </c>
      <c r="AY92" s="18" t="s">
        <v>117</v>
      </c>
      <c r="BE92" s="186">
        <f>IF(N92="základní",J92,0)</f>
        <v>0</v>
      </c>
      <c r="BF92" s="186">
        <f>IF(N92="snížená",J92,0)</f>
        <v>0</v>
      </c>
      <c r="BG92" s="186">
        <f>IF(N92="zákl. přenesená",J92,0)</f>
        <v>0</v>
      </c>
      <c r="BH92" s="186">
        <f>IF(N92="sníž. přenesená",J92,0)</f>
        <v>0</v>
      </c>
      <c r="BI92" s="186">
        <f>IF(N92="nulová",J92,0)</f>
        <v>0</v>
      </c>
      <c r="BJ92" s="18" t="s">
        <v>83</v>
      </c>
      <c r="BK92" s="186">
        <f>ROUND(I92*H92,2)</f>
        <v>0</v>
      </c>
      <c r="BL92" s="18" t="s">
        <v>124</v>
      </c>
      <c r="BM92" s="185" t="s">
        <v>142</v>
      </c>
    </row>
    <row r="93" spans="1:65" s="12" customFormat="1" ht="22.9" customHeight="1">
      <c r="B93" s="158"/>
      <c r="C93" s="159"/>
      <c r="D93" s="160" t="s">
        <v>74</v>
      </c>
      <c r="E93" s="172" t="s">
        <v>143</v>
      </c>
      <c r="F93" s="172" t="s">
        <v>144</v>
      </c>
      <c r="G93" s="159"/>
      <c r="H93" s="159"/>
      <c r="I93" s="162"/>
      <c r="J93" s="173">
        <f>BK93</f>
        <v>0</v>
      </c>
      <c r="K93" s="159"/>
      <c r="L93" s="164"/>
      <c r="M93" s="165"/>
      <c r="N93" s="166"/>
      <c r="O93" s="166"/>
      <c r="P93" s="167">
        <f>P94</f>
        <v>0</v>
      </c>
      <c r="Q93" s="166"/>
      <c r="R93" s="167">
        <f>R94</f>
        <v>0</v>
      </c>
      <c r="S93" s="166"/>
      <c r="T93" s="168">
        <f>T94</f>
        <v>0</v>
      </c>
      <c r="AR93" s="169" t="s">
        <v>116</v>
      </c>
      <c r="AT93" s="170" t="s">
        <v>74</v>
      </c>
      <c r="AU93" s="170" t="s">
        <v>83</v>
      </c>
      <c r="AY93" s="169" t="s">
        <v>117</v>
      </c>
      <c r="BK93" s="171">
        <f>BK94</f>
        <v>0</v>
      </c>
    </row>
    <row r="94" spans="1:65" s="2" customFormat="1" ht="14.45" customHeight="1">
      <c r="A94" s="35"/>
      <c r="B94" s="36"/>
      <c r="C94" s="174" t="s">
        <v>145</v>
      </c>
      <c r="D94" s="174" t="s">
        <v>120</v>
      </c>
      <c r="E94" s="175" t="s">
        <v>146</v>
      </c>
      <c r="F94" s="176" t="s">
        <v>147</v>
      </c>
      <c r="G94" s="177" t="s">
        <v>128</v>
      </c>
      <c r="H94" s="178">
        <v>1</v>
      </c>
      <c r="I94" s="179"/>
      <c r="J94" s="180">
        <f>ROUND(I94*H94,2)</f>
        <v>0</v>
      </c>
      <c r="K94" s="176" t="s">
        <v>123</v>
      </c>
      <c r="L94" s="40"/>
      <c r="M94" s="181" t="s">
        <v>19</v>
      </c>
      <c r="N94" s="182" t="s">
        <v>46</v>
      </c>
      <c r="O94" s="65"/>
      <c r="P94" s="183">
        <f>O94*H94</f>
        <v>0</v>
      </c>
      <c r="Q94" s="183">
        <v>0</v>
      </c>
      <c r="R94" s="183">
        <f>Q94*H94</f>
        <v>0</v>
      </c>
      <c r="S94" s="183">
        <v>0</v>
      </c>
      <c r="T94" s="184">
        <f>S94*H94</f>
        <v>0</v>
      </c>
      <c r="U94" s="35"/>
      <c r="V94" s="35"/>
      <c r="W94" s="35"/>
      <c r="X94" s="35"/>
      <c r="Y94" s="35"/>
      <c r="Z94" s="35"/>
      <c r="AA94" s="35"/>
      <c r="AB94" s="35"/>
      <c r="AC94" s="35"/>
      <c r="AD94" s="35"/>
      <c r="AE94" s="35"/>
      <c r="AR94" s="185" t="s">
        <v>124</v>
      </c>
      <c r="AT94" s="185" t="s">
        <v>120</v>
      </c>
      <c r="AU94" s="185" t="s">
        <v>85</v>
      </c>
      <c r="AY94" s="18" t="s">
        <v>117</v>
      </c>
      <c r="BE94" s="186">
        <f>IF(N94="základní",J94,0)</f>
        <v>0</v>
      </c>
      <c r="BF94" s="186">
        <f>IF(N94="snížená",J94,0)</f>
        <v>0</v>
      </c>
      <c r="BG94" s="186">
        <f>IF(N94="zákl. přenesená",J94,0)</f>
        <v>0</v>
      </c>
      <c r="BH94" s="186">
        <f>IF(N94="sníž. přenesená",J94,0)</f>
        <v>0</v>
      </c>
      <c r="BI94" s="186">
        <f>IF(N94="nulová",J94,0)</f>
        <v>0</v>
      </c>
      <c r="BJ94" s="18" t="s">
        <v>83</v>
      </c>
      <c r="BK94" s="186">
        <f>ROUND(I94*H94,2)</f>
        <v>0</v>
      </c>
      <c r="BL94" s="18" t="s">
        <v>124</v>
      </c>
      <c r="BM94" s="185" t="s">
        <v>148</v>
      </c>
    </row>
    <row r="95" spans="1:65" s="12" customFormat="1" ht="22.9" customHeight="1">
      <c r="B95" s="158"/>
      <c r="C95" s="159"/>
      <c r="D95" s="160" t="s">
        <v>74</v>
      </c>
      <c r="E95" s="172" t="s">
        <v>149</v>
      </c>
      <c r="F95" s="172" t="s">
        <v>150</v>
      </c>
      <c r="G95" s="159"/>
      <c r="H95" s="159"/>
      <c r="I95" s="162"/>
      <c r="J95" s="173">
        <f>BK95</f>
        <v>0</v>
      </c>
      <c r="K95" s="159"/>
      <c r="L95" s="164"/>
      <c r="M95" s="165"/>
      <c r="N95" s="166"/>
      <c r="O95" s="166"/>
      <c r="P95" s="167">
        <f>P96</f>
        <v>0</v>
      </c>
      <c r="Q95" s="166"/>
      <c r="R95" s="167">
        <f>R96</f>
        <v>0</v>
      </c>
      <c r="S95" s="166"/>
      <c r="T95" s="168">
        <f>T96</f>
        <v>0</v>
      </c>
      <c r="AR95" s="169" t="s">
        <v>116</v>
      </c>
      <c r="AT95" s="170" t="s">
        <v>74</v>
      </c>
      <c r="AU95" s="170" t="s">
        <v>83</v>
      </c>
      <c r="AY95" s="169" t="s">
        <v>117</v>
      </c>
      <c r="BK95" s="171">
        <f>BK96</f>
        <v>0</v>
      </c>
    </row>
    <row r="96" spans="1:65" s="2" customFormat="1" ht="14.45" customHeight="1">
      <c r="A96" s="35"/>
      <c r="B96" s="36"/>
      <c r="C96" s="174" t="s">
        <v>151</v>
      </c>
      <c r="D96" s="174" t="s">
        <v>120</v>
      </c>
      <c r="E96" s="175" t="s">
        <v>152</v>
      </c>
      <c r="F96" s="176" t="s">
        <v>153</v>
      </c>
      <c r="G96" s="177" t="s">
        <v>128</v>
      </c>
      <c r="H96" s="178">
        <v>1</v>
      </c>
      <c r="I96" s="179"/>
      <c r="J96" s="180">
        <f>ROUND(I96*H96,2)</f>
        <v>0</v>
      </c>
      <c r="K96" s="176" t="s">
        <v>123</v>
      </c>
      <c r="L96" s="40"/>
      <c r="M96" s="187" t="s">
        <v>19</v>
      </c>
      <c r="N96" s="188" t="s">
        <v>46</v>
      </c>
      <c r="O96" s="189"/>
      <c r="P96" s="190">
        <f>O96*H96</f>
        <v>0</v>
      </c>
      <c r="Q96" s="190">
        <v>0</v>
      </c>
      <c r="R96" s="190">
        <f>Q96*H96</f>
        <v>0</v>
      </c>
      <c r="S96" s="190">
        <v>0</v>
      </c>
      <c r="T96" s="191">
        <f>S96*H96</f>
        <v>0</v>
      </c>
      <c r="U96" s="35"/>
      <c r="V96" s="35"/>
      <c r="W96" s="35"/>
      <c r="X96" s="35"/>
      <c r="Y96" s="35"/>
      <c r="Z96" s="35"/>
      <c r="AA96" s="35"/>
      <c r="AB96" s="35"/>
      <c r="AC96" s="35"/>
      <c r="AD96" s="35"/>
      <c r="AE96" s="35"/>
      <c r="AR96" s="185" t="s">
        <v>124</v>
      </c>
      <c r="AT96" s="185" t="s">
        <v>120</v>
      </c>
      <c r="AU96" s="185" t="s">
        <v>85</v>
      </c>
      <c r="AY96" s="18" t="s">
        <v>117</v>
      </c>
      <c r="BE96" s="186">
        <f>IF(N96="základní",J96,0)</f>
        <v>0</v>
      </c>
      <c r="BF96" s="186">
        <f>IF(N96="snížená",J96,0)</f>
        <v>0</v>
      </c>
      <c r="BG96" s="186">
        <f>IF(N96="zákl. přenesená",J96,0)</f>
        <v>0</v>
      </c>
      <c r="BH96" s="186">
        <f>IF(N96="sníž. přenesená",J96,0)</f>
        <v>0</v>
      </c>
      <c r="BI96" s="186">
        <f>IF(N96="nulová",J96,0)</f>
        <v>0</v>
      </c>
      <c r="BJ96" s="18" t="s">
        <v>83</v>
      </c>
      <c r="BK96" s="186">
        <f>ROUND(I96*H96,2)</f>
        <v>0</v>
      </c>
      <c r="BL96" s="18" t="s">
        <v>124</v>
      </c>
      <c r="BM96" s="185" t="s">
        <v>154</v>
      </c>
    </row>
    <row r="97" spans="1:31" s="2" customFormat="1" ht="6.95" customHeight="1">
      <c r="A97" s="35"/>
      <c r="B97" s="48"/>
      <c r="C97" s="49"/>
      <c r="D97" s="49"/>
      <c r="E97" s="49"/>
      <c r="F97" s="49"/>
      <c r="G97" s="49"/>
      <c r="H97" s="49"/>
      <c r="I97" s="49"/>
      <c r="J97" s="49"/>
      <c r="K97" s="49"/>
      <c r="L97" s="40"/>
      <c r="M97" s="35"/>
      <c r="O97" s="35"/>
      <c r="P97" s="35"/>
      <c r="Q97" s="35"/>
      <c r="R97" s="35"/>
      <c r="S97" s="35"/>
      <c r="T97" s="35"/>
      <c r="U97" s="35"/>
      <c r="V97" s="35"/>
      <c r="W97" s="35"/>
      <c r="X97" s="35"/>
      <c r="Y97" s="35"/>
      <c r="Z97" s="35"/>
      <c r="AA97" s="35"/>
      <c r="AB97" s="35"/>
      <c r="AC97" s="35"/>
      <c r="AD97" s="35"/>
      <c r="AE97" s="35"/>
    </row>
  </sheetData>
  <sheetProtection algorithmName="SHA-512" hashValue="bH+BgQ7Yx8G5R7OOOa+P9scqdx32k5dPsvKD4cJ2Z4gM4/FqTSYBtfWfQZDx5YTXMXUHUBdne4/anw6FqIE7rQ==" saltValue="U34lCYh3eSrqFqBNONV6a/zIOWEj/WDxV4FoK8ukLTyLKVK7B/okS1HR6niOSgJNe5izrlxXFRVo/Boh0BdN1A==" spinCount="100000" sheet="1" objects="1" scenarios="1" formatColumns="0" formatRows="0" autoFilter="0"/>
  <autoFilter ref="C83:K96"/>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scale="85"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A2:BM375"/>
  <sheetViews>
    <sheetView showGridLines="0" tabSelected="1" workbookViewId="0">
      <selection activeCell="Z16" sqref="Z16"/>
    </sheetView>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9"/>
      <c r="M2" s="359"/>
      <c r="N2" s="359"/>
      <c r="O2" s="359"/>
      <c r="P2" s="359"/>
      <c r="Q2" s="359"/>
      <c r="R2" s="359"/>
      <c r="S2" s="359"/>
      <c r="T2" s="359"/>
      <c r="U2" s="359"/>
      <c r="V2" s="359"/>
      <c r="AT2" s="18" t="s">
        <v>88</v>
      </c>
    </row>
    <row r="3" spans="1:46" s="1" customFormat="1" ht="6.95" customHeight="1">
      <c r="B3" s="102"/>
      <c r="C3" s="103"/>
      <c r="D3" s="103"/>
      <c r="E3" s="103"/>
      <c r="F3" s="103"/>
      <c r="G3" s="103"/>
      <c r="H3" s="103"/>
      <c r="I3" s="103"/>
      <c r="J3" s="103"/>
      <c r="K3" s="103"/>
      <c r="L3" s="21"/>
      <c r="AT3" s="18" t="s">
        <v>85</v>
      </c>
    </row>
    <row r="4" spans="1:46" s="1" customFormat="1" ht="24.95" customHeight="1">
      <c r="B4" s="21"/>
      <c r="D4" s="104" t="s">
        <v>89</v>
      </c>
      <c r="L4" s="21"/>
      <c r="M4" s="105" t="s">
        <v>10</v>
      </c>
      <c r="AT4" s="18" t="s">
        <v>4</v>
      </c>
    </row>
    <row r="5" spans="1:46" s="1" customFormat="1" ht="6.95" customHeight="1">
      <c r="B5" s="21"/>
      <c r="L5" s="21"/>
    </row>
    <row r="6" spans="1:46" s="1" customFormat="1" ht="12" customHeight="1">
      <c r="B6" s="21"/>
      <c r="D6" s="106" t="s">
        <v>16</v>
      </c>
      <c r="L6" s="21"/>
    </row>
    <row r="7" spans="1:46" s="1" customFormat="1" ht="16.5" customHeight="1">
      <c r="B7" s="21"/>
      <c r="E7" s="360" t="str">
        <f>'Rekapitulace stavby'!K6</f>
        <v>MŠ Jeronýmova, Kolín - stavební úpravy výdejen pokrmů</v>
      </c>
      <c r="F7" s="361"/>
      <c r="G7" s="361"/>
      <c r="H7" s="361"/>
      <c r="L7" s="21"/>
    </row>
    <row r="8" spans="1:46" s="2" customFormat="1" ht="12" customHeight="1">
      <c r="A8" s="35"/>
      <c r="B8" s="40"/>
      <c r="C8" s="35"/>
      <c r="D8" s="106" t="s">
        <v>90</v>
      </c>
      <c r="E8" s="35"/>
      <c r="F8" s="35"/>
      <c r="G8" s="35"/>
      <c r="H8" s="35"/>
      <c r="I8" s="35"/>
      <c r="J8" s="35"/>
      <c r="K8" s="35"/>
      <c r="L8" s="107"/>
      <c r="S8" s="35"/>
      <c r="T8" s="35"/>
      <c r="U8" s="35"/>
      <c r="V8" s="35"/>
      <c r="W8" s="35"/>
      <c r="X8" s="35"/>
      <c r="Y8" s="35"/>
      <c r="Z8" s="35"/>
      <c r="AA8" s="35"/>
      <c r="AB8" s="35"/>
      <c r="AC8" s="35"/>
      <c r="AD8" s="35"/>
      <c r="AE8" s="35"/>
    </row>
    <row r="9" spans="1:46" s="2" customFormat="1" ht="16.5" customHeight="1">
      <c r="A9" s="35"/>
      <c r="B9" s="40"/>
      <c r="C9" s="35"/>
      <c r="D9" s="35"/>
      <c r="E9" s="362" t="s">
        <v>155</v>
      </c>
      <c r="F9" s="363"/>
      <c r="G9" s="363"/>
      <c r="H9" s="363"/>
      <c r="I9" s="35"/>
      <c r="J9" s="35"/>
      <c r="K9" s="35"/>
      <c r="L9" s="107"/>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107"/>
      <c r="S10" s="35"/>
      <c r="T10" s="35"/>
      <c r="U10" s="35"/>
      <c r="V10" s="35"/>
      <c r="W10" s="35"/>
      <c r="X10" s="35"/>
      <c r="Y10" s="35"/>
      <c r="Z10" s="35"/>
      <c r="AA10" s="35"/>
      <c r="AB10" s="35"/>
      <c r="AC10" s="35"/>
      <c r="AD10" s="35"/>
      <c r="AE10" s="35"/>
    </row>
    <row r="11" spans="1:46" s="2" customFormat="1" ht="12" customHeight="1">
      <c r="A11" s="35"/>
      <c r="B11" s="40"/>
      <c r="C11" s="35"/>
      <c r="D11" s="106" t="s">
        <v>18</v>
      </c>
      <c r="E11" s="35"/>
      <c r="F11" s="108" t="s">
        <v>19</v>
      </c>
      <c r="G11" s="35"/>
      <c r="H11" s="35"/>
      <c r="I11" s="106" t="s">
        <v>20</v>
      </c>
      <c r="J11" s="108" t="s">
        <v>19</v>
      </c>
      <c r="K11" s="35"/>
      <c r="L11" s="107"/>
      <c r="S11" s="35"/>
      <c r="T11" s="35"/>
      <c r="U11" s="35"/>
      <c r="V11" s="35"/>
      <c r="W11" s="35"/>
      <c r="X11" s="35"/>
      <c r="Y11" s="35"/>
      <c r="Z11" s="35"/>
      <c r="AA11" s="35"/>
      <c r="AB11" s="35"/>
      <c r="AC11" s="35"/>
      <c r="AD11" s="35"/>
      <c r="AE11" s="35"/>
    </row>
    <row r="12" spans="1:46" s="2" customFormat="1" ht="12" customHeight="1">
      <c r="A12" s="35"/>
      <c r="B12" s="40"/>
      <c r="C12" s="35"/>
      <c r="D12" s="106" t="s">
        <v>21</v>
      </c>
      <c r="E12" s="35"/>
      <c r="F12" s="108" t="s">
        <v>22</v>
      </c>
      <c r="G12" s="35"/>
      <c r="H12" s="35"/>
      <c r="I12" s="106" t="s">
        <v>23</v>
      </c>
      <c r="J12" s="109" t="str">
        <f>'Rekapitulace stavby'!AN8</f>
        <v>15. 4. 2021</v>
      </c>
      <c r="K12" s="35"/>
      <c r="L12" s="107"/>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107"/>
      <c r="S13" s="35"/>
      <c r="T13" s="35"/>
      <c r="U13" s="35"/>
      <c r="V13" s="35"/>
      <c r="W13" s="35"/>
      <c r="X13" s="35"/>
      <c r="Y13" s="35"/>
      <c r="Z13" s="35"/>
      <c r="AA13" s="35"/>
      <c r="AB13" s="35"/>
      <c r="AC13" s="35"/>
      <c r="AD13" s="35"/>
      <c r="AE13" s="35"/>
    </row>
    <row r="14" spans="1:46" s="2" customFormat="1" ht="12" customHeight="1">
      <c r="A14" s="35"/>
      <c r="B14" s="40"/>
      <c r="C14" s="35"/>
      <c r="D14" s="106" t="s">
        <v>25</v>
      </c>
      <c r="E14" s="35"/>
      <c r="F14" s="35"/>
      <c r="G14" s="35"/>
      <c r="H14" s="35"/>
      <c r="I14" s="106" t="s">
        <v>26</v>
      </c>
      <c r="J14" s="108" t="s">
        <v>27</v>
      </c>
      <c r="K14" s="35"/>
      <c r="L14" s="107"/>
      <c r="S14" s="35"/>
      <c r="T14" s="35"/>
      <c r="U14" s="35"/>
      <c r="V14" s="35"/>
      <c r="W14" s="35"/>
      <c r="X14" s="35"/>
      <c r="Y14" s="35"/>
      <c r="Z14" s="35"/>
      <c r="AA14" s="35"/>
      <c r="AB14" s="35"/>
      <c r="AC14" s="35"/>
      <c r="AD14" s="35"/>
      <c r="AE14" s="35"/>
    </row>
    <row r="15" spans="1:46" s="2" customFormat="1" ht="18" customHeight="1">
      <c r="A15" s="35"/>
      <c r="B15" s="40"/>
      <c r="C15" s="35"/>
      <c r="D15" s="35"/>
      <c r="E15" s="108" t="s">
        <v>28</v>
      </c>
      <c r="F15" s="35"/>
      <c r="G15" s="35"/>
      <c r="H15" s="35"/>
      <c r="I15" s="106" t="s">
        <v>29</v>
      </c>
      <c r="J15" s="108" t="s">
        <v>30</v>
      </c>
      <c r="K15" s="35"/>
      <c r="L15" s="107"/>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107"/>
      <c r="S16" s="35"/>
      <c r="T16" s="35"/>
      <c r="U16" s="35"/>
      <c r="V16" s="35"/>
      <c r="W16" s="35"/>
      <c r="X16" s="35"/>
      <c r="Y16" s="35"/>
      <c r="Z16" s="35"/>
      <c r="AA16" s="35"/>
      <c r="AB16" s="35"/>
      <c r="AC16" s="35"/>
      <c r="AD16" s="35"/>
      <c r="AE16" s="35"/>
    </row>
    <row r="17" spans="1:31" s="2" customFormat="1" ht="12" customHeight="1">
      <c r="A17" s="35"/>
      <c r="B17" s="40"/>
      <c r="C17" s="35"/>
      <c r="D17" s="106" t="s">
        <v>31</v>
      </c>
      <c r="E17" s="35"/>
      <c r="F17" s="35"/>
      <c r="G17" s="35"/>
      <c r="H17" s="35"/>
      <c r="I17" s="106" t="s">
        <v>26</v>
      </c>
      <c r="J17" s="31" t="str">
        <f>'Rekapitulace stavby'!AN13</f>
        <v>Vyplň údaj</v>
      </c>
      <c r="K17" s="35"/>
      <c r="L17" s="107"/>
      <c r="S17" s="35"/>
      <c r="T17" s="35"/>
      <c r="U17" s="35"/>
      <c r="V17" s="35"/>
      <c r="W17" s="35"/>
      <c r="X17" s="35"/>
      <c r="Y17" s="35"/>
      <c r="Z17" s="35"/>
      <c r="AA17" s="35"/>
      <c r="AB17" s="35"/>
      <c r="AC17" s="35"/>
      <c r="AD17" s="35"/>
      <c r="AE17" s="35"/>
    </row>
    <row r="18" spans="1:31" s="2" customFormat="1" ht="18" customHeight="1">
      <c r="A18" s="35"/>
      <c r="B18" s="40"/>
      <c r="C18" s="35"/>
      <c r="D18" s="35"/>
      <c r="E18" s="364" t="str">
        <f>'Rekapitulace stavby'!E14</f>
        <v>Vyplň údaj</v>
      </c>
      <c r="F18" s="365"/>
      <c r="G18" s="365"/>
      <c r="H18" s="365"/>
      <c r="I18" s="106" t="s">
        <v>29</v>
      </c>
      <c r="J18" s="31" t="str">
        <f>'Rekapitulace stavby'!AN14</f>
        <v>Vyplň údaj</v>
      </c>
      <c r="K18" s="35"/>
      <c r="L18" s="107"/>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107"/>
      <c r="S19" s="35"/>
      <c r="T19" s="35"/>
      <c r="U19" s="35"/>
      <c r="V19" s="35"/>
      <c r="W19" s="35"/>
      <c r="X19" s="35"/>
      <c r="Y19" s="35"/>
      <c r="Z19" s="35"/>
      <c r="AA19" s="35"/>
      <c r="AB19" s="35"/>
      <c r="AC19" s="35"/>
      <c r="AD19" s="35"/>
      <c r="AE19" s="35"/>
    </row>
    <row r="20" spans="1:31" s="2" customFormat="1" ht="12" customHeight="1">
      <c r="A20" s="35"/>
      <c r="B20" s="40"/>
      <c r="C20" s="35"/>
      <c r="D20" s="106" t="s">
        <v>33</v>
      </c>
      <c r="E20" s="35"/>
      <c r="F20" s="35"/>
      <c r="G20" s="35"/>
      <c r="H20" s="35"/>
      <c r="I20" s="106" t="s">
        <v>26</v>
      </c>
      <c r="J20" s="108" t="s">
        <v>34</v>
      </c>
      <c r="K20" s="35"/>
      <c r="L20" s="107"/>
      <c r="S20" s="35"/>
      <c r="T20" s="35"/>
      <c r="U20" s="35"/>
      <c r="V20" s="35"/>
      <c r="W20" s="35"/>
      <c r="X20" s="35"/>
      <c r="Y20" s="35"/>
      <c r="Z20" s="35"/>
      <c r="AA20" s="35"/>
      <c r="AB20" s="35"/>
      <c r="AC20" s="35"/>
      <c r="AD20" s="35"/>
      <c r="AE20" s="35"/>
    </row>
    <row r="21" spans="1:31" s="2" customFormat="1" ht="18" customHeight="1">
      <c r="A21" s="35"/>
      <c r="B21" s="40"/>
      <c r="C21" s="35"/>
      <c r="D21" s="35"/>
      <c r="E21" s="108" t="s">
        <v>35</v>
      </c>
      <c r="F21" s="35"/>
      <c r="G21" s="35"/>
      <c r="H21" s="35"/>
      <c r="I21" s="106" t="s">
        <v>29</v>
      </c>
      <c r="J21" s="108" t="s">
        <v>36</v>
      </c>
      <c r="K21" s="35"/>
      <c r="L21" s="107"/>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107"/>
      <c r="S22" s="35"/>
      <c r="T22" s="35"/>
      <c r="U22" s="35"/>
      <c r="V22" s="35"/>
      <c r="W22" s="35"/>
      <c r="X22" s="35"/>
      <c r="Y22" s="35"/>
      <c r="Z22" s="35"/>
      <c r="AA22" s="35"/>
      <c r="AB22" s="35"/>
      <c r="AC22" s="35"/>
      <c r="AD22" s="35"/>
      <c r="AE22" s="35"/>
    </row>
    <row r="23" spans="1:31" s="2" customFormat="1" ht="12" customHeight="1">
      <c r="A23" s="35"/>
      <c r="B23" s="40"/>
      <c r="C23" s="35"/>
      <c r="D23" s="106" t="s">
        <v>38</v>
      </c>
      <c r="E23" s="35"/>
      <c r="F23" s="35"/>
      <c r="G23" s="35"/>
      <c r="H23" s="35"/>
      <c r="I23" s="106" t="s">
        <v>26</v>
      </c>
      <c r="J23" s="108" t="s">
        <v>34</v>
      </c>
      <c r="K23" s="35"/>
      <c r="L23" s="107"/>
      <c r="S23" s="35"/>
      <c r="T23" s="35"/>
      <c r="U23" s="35"/>
      <c r="V23" s="35"/>
      <c r="W23" s="35"/>
      <c r="X23" s="35"/>
      <c r="Y23" s="35"/>
      <c r="Z23" s="35"/>
      <c r="AA23" s="35"/>
      <c r="AB23" s="35"/>
      <c r="AC23" s="35"/>
      <c r="AD23" s="35"/>
      <c r="AE23" s="35"/>
    </row>
    <row r="24" spans="1:31" s="2" customFormat="1" ht="18" customHeight="1">
      <c r="A24" s="35"/>
      <c r="B24" s="40"/>
      <c r="C24" s="35"/>
      <c r="D24" s="35"/>
      <c r="E24" s="108" t="s">
        <v>35</v>
      </c>
      <c r="F24" s="35"/>
      <c r="G24" s="35"/>
      <c r="H24" s="35"/>
      <c r="I24" s="106" t="s">
        <v>29</v>
      </c>
      <c r="J24" s="108" t="s">
        <v>36</v>
      </c>
      <c r="K24" s="35"/>
      <c r="L24" s="107"/>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107"/>
      <c r="S25" s="35"/>
      <c r="T25" s="35"/>
      <c r="U25" s="35"/>
      <c r="V25" s="35"/>
      <c r="W25" s="35"/>
      <c r="X25" s="35"/>
      <c r="Y25" s="35"/>
      <c r="Z25" s="35"/>
      <c r="AA25" s="35"/>
      <c r="AB25" s="35"/>
      <c r="AC25" s="35"/>
      <c r="AD25" s="35"/>
      <c r="AE25" s="35"/>
    </row>
    <row r="26" spans="1:31" s="2" customFormat="1" ht="12" customHeight="1">
      <c r="A26" s="35"/>
      <c r="B26" s="40"/>
      <c r="C26" s="35"/>
      <c r="D26" s="106" t="s">
        <v>39</v>
      </c>
      <c r="E26" s="35"/>
      <c r="F26" s="35"/>
      <c r="G26" s="35"/>
      <c r="H26" s="35"/>
      <c r="I26" s="35"/>
      <c r="J26" s="35"/>
      <c r="K26" s="35"/>
      <c r="L26" s="107"/>
      <c r="S26" s="35"/>
      <c r="T26" s="35"/>
      <c r="U26" s="35"/>
      <c r="V26" s="35"/>
      <c r="W26" s="35"/>
      <c r="X26" s="35"/>
      <c r="Y26" s="35"/>
      <c r="Z26" s="35"/>
      <c r="AA26" s="35"/>
      <c r="AB26" s="35"/>
      <c r="AC26" s="35"/>
      <c r="AD26" s="35"/>
      <c r="AE26" s="35"/>
    </row>
    <row r="27" spans="1:31" s="8" customFormat="1" ht="16.5" customHeight="1">
      <c r="A27" s="110"/>
      <c r="B27" s="111"/>
      <c r="C27" s="110"/>
      <c r="D27" s="110"/>
      <c r="E27" s="366" t="s">
        <v>19</v>
      </c>
      <c r="F27" s="366"/>
      <c r="G27" s="366"/>
      <c r="H27" s="366"/>
      <c r="I27" s="110"/>
      <c r="J27" s="110"/>
      <c r="K27" s="110"/>
      <c r="L27" s="112"/>
      <c r="S27" s="110"/>
      <c r="T27" s="110"/>
      <c r="U27" s="110"/>
      <c r="V27" s="110"/>
      <c r="W27" s="110"/>
      <c r="X27" s="110"/>
      <c r="Y27" s="110"/>
      <c r="Z27" s="110"/>
      <c r="AA27" s="110"/>
      <c r="AB27" s="110"/>
      <c r="AC27" s="110"/>
      <c r="AD27" s="110"/>
      <c r="AE27" s="110"/>
    </row>
    <row r="28" spans="1:31" s="2" customFormat="1" ht="6.95" customHeight="1">
      <c r="A28" s="35"/>
      <c r="B28" s="40"/>
      <c r="C28" s="35"/>
      <c r="D28" s="35"/>
      <c r="E28" s="35"/>
      <c r="F28" s="35"/>
      <c r="G28" s="35"/>
      <c r="H28" s="35"/>
      <c r="I28" s="35"/>
      <c r="J28" s="35"/>
      <c r="K28" s="35"/>
      <c r="L28" s="107"/>
      <c r="S28" s="35"/>
      <c r="T28" s="35"/>
      <c r="U28" s="35"/>
      <c r="V28" s="35"/>
      <c r="W28" s="35"/>
      <c r="X28" s="35"/>
      <c r="Y28" s="35"/>
      <c r="Z28" s="35"/>
      <c r="AA28" s="35"/>
      <c r="AB28" s="35"/>
      <c r="AC28" s="35"/>
      <c r="AD28" s="35"/>
      <c r="AE28" s="35"/>
    </row>
    <row r="29" spans="1:31" s="2" customFormat="1" ht="6.95" customHeight="1">
      <c r="A29" s="35"/>
      <c r="B29" s="40"/>
      <c r="C29" s="35"/>
      <c r="D29" s="113"/>
      <c r="E29" s="113"/>
      <c r="F29" s="113"/>
      <c r="G29" s="113"/>
      <c r="H29" s="113"/>
      <c r="I29" s="113"/>
      <c r="J29" s="113"/>
      <c r="K29" s="113"/>
      <c r="L29" s="107"/>
      <c r="S29" s="35"/>
      <c r="T29" s="35"/>
      <c r="U29" s="35"/>
      <c r="V29" s="35"/>
      <c r="W29" s="35"/>
      <c r="X29" s="35"/>
      <c r="Y29" s="35"/>
      <c r="Z29" s="35"/>
      <c r="AA29" s="35"/>
      <c r="AB29" s="35"/>
      <c r="AC29" s="35"/>
      <c r="AD29" s="35"/>
      <c r="AE29" s="35"/>
    </row>
    <row r="30" spans="1:31" s="2" customFormat="1" ht="25.35" customHeight="1">
      <c r="A30" s="35"/>
      <c r="B30" s="40"/>
      <c r="C30" s="35"/>
      <c r="D30" s="114" t="s">
        <v>41</v>
      </c>
      <c r="E30" s="35"/>
      <c r="F30" s="35"/>
      <c r="G30" s="35"/>
      <c r="H30" s="35"/>
      <c r="I30" s="35"/>
      <c r="J30" s="115">
        <f>ROUND(J100, 2)</f>
        <v>0</v>
      </c>
      <c r="K30" s="35"/>
      <c r="L30" s="107"/>
      <c r="S30" s="35"/>
      <c r="T30" s="35"/>
      <c r="U30" s="35"/>
      <c r="V30" s="35"/>
      <c r="W30" s="35"/>
      <c r="X30" s="35"/>
      <c r="Y30" s="35"/>
      <c r="Z30" s="35"/>
      <c r="AA30" s="35"/>
      <c r="AB30" s="35"/>
      <c r="AC30" s="35"/>
      <c r="AD30" s="35"/>
      <c r="AE30" s="35"/>
    </row>
    <row r="31" spans="1:31" s="2" customFormat="1" ht="6.95" customHeight="1">
      <c r="A31" s="35"/>
      <c r="B31" s="40"/>
      <c r="C31" s="35"/>
      <c r="D31" s="113"/>
      <c r="E31" s="113"/>
      <c r="F31" s="113"/>
      <c r="G31" s="113"/>
      <c r="H31" s="113"/>
      <c r="I31" s="113"/>
      <c r="J31" s="113"/>
      <c r="K31" s="113"/>
      <c r="L31" s="107"/>
      <c r="S31" s="35"/>
      <c r="T31" s="35"/>
      <c r="U31" s="35"/>
      <c r="V31" s="35"/>
      <c r="W31" s="35"/>
      <c r="X31" s="35"/>
      <c r="Y31" s="35"/>
      <c r="Z31" s="35"/>
      <c r="AA31" s="35"/>
      <c r="AB31" s="35"/>
      <c r="AC31" s="35"/>
      <c r="AD31" s="35"/>
      <c r="AE31" s="35"/>
    </row>
    <row r="32" spans="1:31" s="2" customFormat="1" ht="14.45" customHeight="1">
      <c r="A32" s="35"/>
      <c r="B32" s="40"/>
      <c r="C32" s="35"/>
      <c r="D32" s="35"/>
      <c r="E32" s="35"/>
      <c r="F32" s="116" t="s">
        <v>43</v>
      </c>
      <c r="G32" s="35"/>
      <c r="H32" s="35"/>
      <c r="I32" s="116" t="s">
        <v>42</v>
      </c>
      <c r="J32" s="116" t="s">
        <v>44</v>
      </c>
      <c r="K32" s="35"/>
      <c r="L32" s="107"/>
      <c r="S32" s="35"/>
      <c r="T32" s="35"/>
      <c r="U32" s="35"/>
      <c r="V32" s="35"/>
      <c r="W32" s="35"/>
      <c r="X32" s="35"/>
      <c r="Y32" s="35"/>
      <c r="Z32" s="35"/>
      <c r="AA32" s="35"/>
      <c r="AB32" s="35"/>
      <c r="AC32" s="35"/>
      <c r="AD32" s="35"/>
      <c r="AE32" s="35"/>
    </row>
    <row r="33" spans="1:31" s="2" customFormat="1" ht="14.45" customHeight="1">
      <c r="A33" s="35"/>
      <c r="B33" s="40"/>
      <c r="C33" s="35"/>
      <c r="D33" s="117" t="s">
        <v>45</v>
      </c>
      <c r="E33" s="106" t="s">
        <v>46</v>
      </c>
      <c r="F33" s="118">
        <f>ROUND((SUM(BE100:BE374)),  2)</f>
        <v>0</v>
      </c>
      <c r="G33" s="35"/>
      <c r="H33" s="35"/>
      <c r="I33" s="119">
        <v>0.21</v>
      </c>
      <c r="J33" s="118">
        <f>ROUND(((SUM(BE100:BE374))*I33),  2)</f>
        <v>0</v>
      </c>
      <c r="K33" s="35"/>
      <c r="L33" s="107"/>
      <c r="S33" s="35"/>
      <c r="T33" s="35"/>
      <c r="U33" s="35"/>
      <c r="V33" s="35"/>
      <c r="W33" s="35"/>
      <c r="X33" s="35"/>
      <c r="Y33" s="35"/>
      <c r="Z33" s="35"/>
      <c r="AA33" s="35"/>
      <c r="AB33" s="35"/>
      <c r="AC33" s="35"/>
      <c r="AD33" s="35"/>
      <c r="AE33" s="35"/>
    </row>
    <row r="34" spans="1:31" s="2" customFormat="1" ht="14.45" customHeight="1">
      <c r="A34" s="35"/>
      <c r="B34" s="40"/>
      <c r="C34" s="35"/>
      <c r="D34" s="35"/>
      <c r="E34" s="106" t="s">
        <v>47</v>
      </c>
      <c r="F34" s="118">
        <f>ROUND((SUM(BF100:BF374)),  2)</f>
        <v>0</v>
      </c>
      <c r="G34" s="35"/>
      <c r="H34" s="35"/>
      <c r="I34" s="119">
        <v>0.15</v>
      </c>
      <c r="J34" s="118">
        <f>ROUND(((SUM(BF100:BF374))*I34),  2)</f>
        <v>0</v>
      </c>
      <c r="K34" s="35"/>
      <c r="L34" s="107"/>
      <c r="S34" s="35"/>
      <c r="T34" s="35"/>
      <c r="U34" s="35"/>
      <c r="V34" s="35"/>
      <c r="W34" s="35"/>
      <c r="X34" s="35"/>
      <c r="Y34" s="35"/>
      <c r="Z34" s="35"/>
      <c r="AA34" s="35"/>
      <c r="AB34" s="35"/>
      <c r="AC34" s="35"/>
      <c r="AD34" s="35"/>
      <c r="AE34" s="35"/>
    </row>
    <row r="35" spans="1:31" s="2" customFormat="1" ht="14.45" hidden="1" customHeight="1">
      <c r="A35" s="35"/>
      <c r="B35" s="40"/>
      <c r="C35" s="35"/>
      <c r="D35" s="35"/>
      <c r="E35" s="106" t="s">
        <v>48</v>
      </c>
      <c r="F35" s="118">
        <f>ROUND((SUM(BG100:BG374)),  2)</f>
        <v>0</v>
      </c>
      <c r="G35" s="35"/>
      <c r="H35" s="35"/>
      <c r="I35" s="119">
        <v>0.21</v>
      </c>
      <c r="J35" s="118">
        <f>0</f>
        <v>0</v>
      </c>
      <c r="K35" s="35"/>
      <c r="L35" s="107"/>
      <c r="S35" s="35"/>
      <c r="T35" s="35"/>
      <c r="U35" s="35"/>
      <c r="V35" s="35"/>
      <c r="W35" s="35"/>
      <c r="X35" s="35"/>
      <c r="Y35" s="35"/>
      <c r="Z35" s="35"/>
      <c r="AA35" s="35"/>
      <c r="AB35" s="35"/>
      <c r="AC35" s="35"/>
      <c r="AD35" s="35"/>
      <c r="AE35" s="35"/>
    </row>
    <row r="36" spans="1:31" s="2" customFormat="1" ht="14.45" hidden="1" customHeight="1">
      <c r="A36" s="35"/>
      <c r="B36" s="40"/>
      <c r="C36" s="35"/>
      <c r="D36" s="35"/>
      <c r="E36" s="106" t="s">
        <v>49</v>
      </c>
      <c r="F36" s="118">
        <f>ROUND((SUM(BH100:BH374)),  2)</f>
        <v>0</v>
      </c>
      <c r="G36" s="35"/>
      <c r="H36" s="35"/>
      <c r="I36" s="119">
        <v>0.15</v>
      </c>
      <c r="J36" s="118">
        <f>0</f>
        <v>0</v>
      </c>
      <c r="K36" s="35"/>
      <c r="L36" s="107"/>
      <c r="S36" s="35"/>
      <c r="T36" s="35"/>
      <c r="U36" s="35"/>
      <c r="V36" s="35"/>
      <c r="W36" s="35"/>
      <c r="X36" s="35"/>
      <c r="Y36" s="35"/>
      <c r="Z36" s="35"/>
      <c r="AA36" s="35"/>
      <c r="AB36" s="35"/>
      <c r="AC36" s="35"/>
      <c r="AD36" s="35"/>
      <c r="AE36" s="35"/>
    </row>
    <row r="37" spans="1:31" s="2" customFormat="1" ht="14.45" hidden="1" customHeight="1">
      <c r="A37" s="35"/>
      <c r="B37" s="40"/>
      <c r="C37" s="35"/>
      <c r="D37" s="35"/>
      <c r="E37" s="106" t="s">
        <v>50</v>
      </c>
      <c r="F37" s="118">
        <f>ROUND((SUM(BI100:BI374)),  2)</f>
        <v>0</v>
      </c>
      <c r="G37" s="35"/>
      <c r="H37" s="35"/>
      <c r="I37" s="119">
        <v>0</v>
      </c>
      <c r="J37" s="118">
        <f>0</f>
        <v>0</v>
      </c>
      <c r="K37" s="35"/>
      <c r="L37" s="107"/>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107"/>
      <c r="S38" s="35"/>
      <c r="T38" s="35"/>
      <c r="U38" s="35"/>
      <c r="V38" s="35"/>
      <c r="W38" s="35"/>
      <c r="X38" s="35"/>
      <c r="Y38" s="35"/>
      <c r="Z38" s="35"/>
      <c r="AA38" s="35"/>
      <c r="AB38" s="35"/>
      <c r="AC38" s="35"/>
      <c r="AD38" s="35"/>
      <c r="AE38" s="35"/>
    </row>
    <row r="39" spans="1:31" s="2" customFormat="1" ht="25.35" customHeight="1">
      <c r="A39" s="35"/>
      <c r="B39" s="40"/>
      <c r="C39" s="120"/>
      <c r="D39" s="121" t="s">
        <v>51</v>
      </c>
      <c r="E39" s="122"/>
      <c r="F39" s="122"/>
      <c r="G39" s="123" t="s">
        <v>52</v>
      </c>
      <c r="H39" s="124" t="s">
        <v>53</v>
      </c>
      <c r="I39" s="122"/>
      <c r="J39" s="125">
        <f>SUM(J30:J37)</f>
        <v>0</v>
      </c>
      <c r="K39" s="126"/>
      <c r="L39" s="107"/>
      <c r="S39" s="35"/>
      <c r="T39" s="35"/>
      <c r="U39" s="35"/>
      <c r="V39" s="35"/>
      <c r="W39" s="35"/>
      <c r="X39" s="35"/>
      <c r="Y39" s="35"/>
      <c r="Z39" s="35"/>
      <c r="AA39" s="35"/>
      <c r="AB39" s="35"/>
      <c r="AC39" s="35"/>
      <c r="AD39" s="35"/>
      <c r="AE39" s="35"/>
    </row>
    <row r="40" spans="1:31" s="2" customFormat="1" ht="14.45" customHeight="1">
      <c r="A40" s="35"/>
      <c r="B40" s="127"/>
      <c r="C40" s="128"/>
      <c r="D40" s="128"/>
      <c r="E40" s="128"/>
      <c r="F40" s="128"/>
      <c r="G40" s="128"/>
      <c r="H40" s="128"/>
      <c r="I40" s="128"/>
      <c r="J40" s="128"/>
      <c r="K40" s="128"/>
      <c r="L40" s="107"/>
      <c r="S40" s="35"/>
      <c r="T40" s="35"/>
      <c r="U40" s="35"/>
      <c r="V40" s="35"/>
      <c r="W40" s="35"/>
      <c r="X40" s="35"/>
      <c r="Y40" s="35"/>
      <c r="Z40" s="35"/>
      <c r="AA40" s="35"/>
      <c r="AB40" s="35"/>
      <c r="AC40" s="35"/>
      <c r="AD40" s="35"/>
      <c r="AE40" s="35"/>
    </row>
    <row r="44" spans="1:31" s="2" customFormat="1" ht="6.95" customHeight="1">
      <c r="A44" s="35"/>
      <c r="B44" s="129"/>
      <c r="C44" s="130"/>
      <c r="D44" s="130"/>
      <c r="E44" s="130"/>
      <c r="F44" s="130"/>
      <c r="G44" s="130"/>
      <c r="H44" s="130"/>
      <c r="I44" s="130"/>
      <c r="J44" s="130"/>
      <c r="K44" s="130"/>
      <c r="L44" s="107"/>
      <c r="S44" s="35"/>
      <c r="T44" s="35"/>
      <c r="U44" s="35"/>
      <c r="V44" s="35"/>
      <c r="W44" s="35"/>
      <c r="X44" s="35"/>
      <c r="Y44" s="35"/>
      <c r="Z44" s="35"/>
      <c r="AA44" s="35"/>
      <c r="AB44" s="35"/>
      <c r="AC44" s="35"/>
      <c r="AD44" s="35"/>
      <c r="AE44" s="35"/>
    </row>
    <row r="45" spans="1:31" s="2" customFormat="1" ht="24.95" customHeight="1">
      <c r="A45" s="35"/>
      <c r="B45" s="36"/>
      <c r="C45" s="24" t="s">
        <v>92</v>
      </c>
      <c r="D45" s="37"/>
      <c r="E45" s="37"/>
      <c r="F45" s="37"/>
      <c r="G45" s="37"/>
      <c r="H45" s="37"/>
      <c r="I45" s="37"/>
      <c r="J45" s="37"/>
      <c r="K45" s="37"/>
      <c r="L45" s="107"/>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37"/>
      <c r="J46" s="37"/>
      <c r="K46" s="37"/>
      <c r="L46" s="107"/>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37"/>
      <c r="J47" s="37"/>
      <c r="K47" s="37"/>
      <c r="L47" s="107"/>
      <c r="S47" s="35"/>
      <c r="T47" s="35"/>
      <c r="U47" s="35"/>
      <c r="V47" s="35"/>
      <c r="W47" s="35"/>
      <c r="X47" s="35"/>
      <c r="Y47" s="35"/>
      <c r="Z47" s="35"/>
      <c r="AA47" s="35"/>
      <c r="AB47" s="35"/>
      <c r="AC47" s="35"/>
      <c r="AD47" s="35"/>
      <c r="AE47" s="35"/>
    </row>
    <row r="48" spans="1:31" s="2" customFormat="1" ht="16.5" customHeight="1">
      <c r="A48" s="35"/>
      <c r="B48" s="36"/>
      <c r="C48" s="37"/>
      <c r="D48" s="37"/>
      <c r="E48" s="367" t="str">
        <f>E7</f>
        <v>MŠ Jeronýmova, Kolín - stavební úpravy výdejen pokrmů</v>
      </c>
      <c r="F48" s="368"/>
      <c r="G48" s="368"/>
      <c r="H48" s="368"/>
      <c r="I48" s="37"/>
      <c r="J48" s="37"/>
      <c r="K48" s="37"/>
      <c r="L48" s="107"/>
      <c r="S48" s="35"/>
      <c r="T48" s="35"/>
      <c r="U48" s="35"/>
      <c r="V48" s="35"/>
      <c r="W48" s="35"/>
      <c r="X48" s="35"/>
      <c r="Y48" s="35"/>
      <c r="Z48" s="35"/>
      <c r="AA48" s="35"/>
      <c r="AB48" s="35"/>
      <c r="AC48" s="35"/>
      <c r="AD48" s="35"/>
      <c r="AE48" s="35"/>
    </row>
    <row r="49" spans="1:47" s="2" customFormat="1" ht="12" customHeight="1">
      <c r="A49" s="35"/>
      <c r="B49" s="36"/>
      <c r="C49" s="30" t="s">
        <v>90</v>
      </c>
      <c r="D49" s="37"/>
      <c r="E49" s="37"/>
      <c r="F49" s="37"/>
      <c r="G49" s="37"/>
      <c r="H49" s="37"/>
      <c r="I49" s="37"/>
      <c r="J49" s="37"/>
      <c r="K49" s="37"/>
      <c r="L49" s="107"/>
      <c r="S49" s="35"/>
      <c r="T49" s="35"/>
      <c r="U49" s="35"/>
      <c r="V49" s="35"/>
      <c r="W49" s="35"/>
      <c r="X49" s="35"/>
      <c r="Y49" s="35"/>
      <c r="Z49" s="35"/>
      <c r="AA49" s="35"/>
      <c r="AB49" s="35"/>
      <c r="AC49" s="35"/>
      <c r="AD49" s="35"/>
      <c r="AE49" s="35"/>
    </row>
    <row r="50" spans="1:47" s="2" customFormat="1" ht="16.5" customHeight="1">
      <c r="A50" s="35"/>
      <c r="B50" s="36"/>
      <c r="C50" s="37"/>
      <c r="D50" s="37"/>
      <c r="E50" s="339" t="str">
        <f>E9</f>
        <v>2021-04-2 - MŠ Jeronýmova, Kolín - STAVEBNÍ - stavební úpravy výdejen pokrmů</v>
      </c>
      <c r="F50" s="369"/>
      <c r="G50" s="369"/>
      <c r="H50" s="369"/>
      <c r="I50" s="37"/>
      <c r="J50" s="37"/>
      <c r="K50" s="37"/>
      <c r="L50" s="107"/>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37"/>
      <c r="J51" s="37"/>
      <c r="K51" s="37"/>
      <c r="L51" s="107"/>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 xml:space="preserve">MŠ Jeronýmova, Kolín,objekt B </v>
      </c>
      <c r="G52" s="37"/>
      <c r="H52" s="37"/>
      <c r="I52" s="30" t="s">
        <v>23</v>
      </c>
      <c r="J52" s="60" t="str">
        <f>IF(J12="","",J12)</f>
        <v>15. 4. 2021</v>
      </c>
      <c r="K52" s="37"/>
      <c r="L52" s="107"/>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37"/>
      <c r="J53" s="37"/>
      <c r="K53" s="37"/>
      <c r="L53" s="107"/>
      <c r="S53" s="35"/>
      <c r="T53" s="35"/>
      <c r="U53" s="35"/>
      <c r="V53" s="35"/>
      <c r="W53" s="35"/>
      <c r="X53" s="35"/>
      <c r="Y53" s="35"/>
      <c r="Z53" s="35"/>
      <c r="AA53" s="35"/>
      <c r="AB53" s="35"/>
      <c r="AC53" s="35"/>
      <c r="AD53" s="35"/>
      <c r="AE53" s="35"/>
    </row>
    <row r="54" spans="1:47" s="2" customFormat="1" ht="15.2" customHeight="1">
      <c r="A54" s="35"/>
      <c r="B54" s="36"/>
      <c r="C54" s="30" t="s">
        <v>25</v>
      </c>
      <c r="D54" s="37"/>
      <c r="E54" s="37"/>
      <c r="F54" s="28" t="str">
        <f>E15</f>
        <v>MĚSTO KOLÍN, Karlovo náměstí 78, 280 02 Kolín I</v>
      </c>
      <c r="G54" s="37"/>
      <c r="H54" s="37"/>
      <c r="I54" s="30" t="s">
        <v>33</v>
      </c>
      <c r="J54" s="33" t="str">
        <f>E21</f>
        <v>DONDESIGN s.r.o.</v>
      </c>
      <c r="K54" s="37"/>
      <c r="L54" s="107"/>
      <c r="S54" s="35"/>
      <c r="T54" s="35"/>
      <c r="U54" s="35"/>
      <c r="V54" s="35"/>
      <c r="W54" s="35"/>
      <c r="X54" s="35"/>
      <c r="Y54" s="35"/>
      <c r="Z54" s="35"/>
      <c r="AA54" s="35"/>
      <c r="AB54" s="35"/>
      <c r="AC54" s="35"/>
      <c r="AD54" s="35"/>
      <c r="AE54" s="35"/>
    </row>
    <row r="55" spans="1:47" s="2" customFormat="1" ht="15.2" customHeight="1">
      <c r="A55" s="35"/>
      <c r="B55" s="36"/>
      <c r="C55" s="30" t="s">
        <v>31</v>
      </c>
      <c r="D55" s="37"/>
      <c r="E55" s="37"/>
      <c r="F55" s="28" t="str">
        <f>IF(E18="","",E18)</f>
        <v>Vyplň údaj</v>
      </c>
      <c r="G55" s="37"/>
      <c r="H55" s="37"/>
      <c r="I55" s="30" t="s">
        <v>38</v>
      </c>
      <c r="J55" s="33" t="str">
        <f>E24</f>
        <v>DONDESIGN s.r.o.</v>
      </c>
      <c r="K55" s="37"/>
      <c r="L55" s="107"/>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37"/>
      <c r="J56" s="37"/>
      <c r="K56" s="37"/>
      <c r="L56" s="107"/>
      <c r="S56" s="35"/>
      <c r="T56" s="35"/>
      <c r="U56" s="35"/>
      <c r="V56" s="35"/>
      <c r="W56" s="35"/>
      <c r="X56" s="35"/>
      <c r="Y56" s="35"/>
      <c r="Z56" s="35"/>
      <c r="AA56" s="35"/>
      <c r="AB56" s="35"/>
      <c r="AC56" s="35"/>
      <c r="AD56" s="35"/>
      <c r="AE56" s="35"/>
    </row>
    <row r="57" spans="1:47" s="2" customFormat="1" ht="29.25" customHeight="1">
      <c r="A57" s="35"/>
      <c r="B57" s="36"/>
      <c r="C57" s="131" t="s">
        <v>93</v>
      </c>
      <c r="D57" s="132"/>
      <c r="E57" s="132"/>
      <c r="F57" s="132"/>
      <c r="G57" s="132"/>
      <c r="H57" s="132"/>
      <c r="I57" s="132"/>
      <c r="J57" s="133" t="s">
        <v>94</v>
      </c>
      <c r="K57" s="132"/>
      <c r="L57" s="107"/>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37"/>
      <c r="J58" s="37"/>
      <c r="K58" s="37"/>
      <c r="L58" s="107"/>
      <c r="S58" s="35"/>
      <c r="T58" s="35"/>
      <c r="U58" s="35"/>
      <c r="V58" s="35"/>
      <c r="W58" s="35"/>
      <c r="X58" s="35"/>
      <c r="Y58" s="35"/>
      <c r="Z58" s="35"/>
      <c r="AA58" s="35"/>
      <c r="AB58" s="35"/>
      <c r="AC58" s="35"/>
      <c r="AD58" s="35"/>
      <c r="AE58" s="35"/>
    </row>
    <row r="59" spans="1:47" s="2" customFormat="1" ht="22.9" customHeight="1">
      <c r="A59" s="35"/>
      <c r="B59" s="36"/>
      <c r="C59" s="134" t="s">
        <v>73</v>
      </c>
      <c r="D59" s="37"/>
      <c r="E59" s="37"/>
      <c r="F59" s="37"/>
      <c r="G59" s="37"/>
      <c r="H59" s="37"/>
      <c r="I59" s="37"/>
      <c r="J59" s="78">
        <f>J100</f>
        <v>0</v>
      </c>
      <c r="K59" s="37"/>
      <c r="L59" s="107"/>
      <c r="S59" s="35"/>
      <c r="T59" s="35"/>
      <c r="U59" s="35"/>
      <c r="V59" s="35"/>
      <c r="W59" s="35"/>
      <c r="X59" s="35"/>
      <c r="Y59" s="35"/>
      <c r="Z59" s="35"/>
      <c r="AA59" s="35"/>
      <c r="AB59" s="35"/>
      <c r="AC59" s="35"/>
      <c r="AD59" s="35"/>
      <c r="AE59" s="35"/>
      <c r="AU59" s="18" t="s">
        <v>95</v>
      </c>
    </row>
    <row r="60" spans="1:47" s="9" customFormat="1" ht="24.95" customHeight="1">
      <c r="B60" s="135"/>
      <c r="C60" s="136"/>
      <c r="D60" s="137" t="s">
        <v>156</v>
      </c>
      <c r="E60" s="138"/>
      <c r="F60" s="138"/>
      <c r="G60" s="138"/>
      <c r="H60" s="138"/>
      <c r="I60" s="138"/>
      <c r="J60" s="139">
        <f>J101</f>
        <v>0</v>
      </c>
      <c r="K60" s="136"/>
      <c r="L60" s="140"/>
    </row>
    <row r="61" spans="1:47" s="10" customFormat="1" ht="19.899999999999999" customHeight="1">
      <c r="B61" s="141"/>
      <c r="C61" s="142"/>
      <c r="D61" s="143" t="s">
        <v>157</v>
      </c>
      <c r="E61" s="144"/>
      <c r="F61" s="144"/>
      <c r="G61" s="144"/>
      <c r="H61" s="144"/>
      <c r="I61" s="144"/>
      <c r="J61" s="145">
        <f>J102</f>
        <v>0</v>
      </c>
      <c r="K61" s="142"/>
      <c r="L61" s="146"/>
    </row>
    <row r="62" spans="1:47" s="10" customFormat="1" ht="19.899999999999999" customHeight="1">
      <c r="B62" s="141"/>
      <c r="C62" s="142"/>
      <c r="D62" s="143" t="s">
        <v>158</v>
      </c>
      <c r="E62" s="144"/>
      <c r="F62" s="144"/>
      <c r="G62" s="144"/>
      <c r="H62" s="144"/>
      <c r="I62" s="144"/>
      <c r="J62" s="145">
        <f>J117</f>
        <v>0</v>
      </c>
      <c r="K62" s="142"/>
      <c r="L62" s="146"/>
    </row>
    <row r="63" spans="1:47" s="10" customFormat="1" ht="19.899999999999999" customHeight="1">
      <c r="B63" s="141"/>
      <c r="C63" s="142"/>
      <c r="D63" s="143" t="s">
        <v>159</v>
      </c>
      <c r="E63" s="144"/>
      <c r="F63" s="144"/>
      <c r="G63" s="144"/>
      <c r="H63" s="144"/>
      <c r="I63" s="144"/>
      <c r="J63" s="145">
        <f>J160</f>
        <v>0</v>
      </c>
      <c r="K63" s="142"/>
      <c r="L63" s="146"/>
    </row>
    <row r="64" spans="1:47" s="10" customFormat="1" ht="19.899999999999999" customHeight="1">
      <c r="B64" s="141"/>
      <c r="C64" s="142"/>
      <c r="D64" s="143" t="s">
        <v>160</v>
      </c>
      <c r="E64" s="144"/>
      <c r="F64" s="144"/>
      <c r="G64" s="144"/>
      <c r="H64" s="144"/>
      <c r="I64" s="144"/>
      <c r="J64" s="145">
        <f>J176</f>
        <v>0</v>
      </c>
      <c r="K64" s="142"/>
      <c r="L64" s="146"/>
    </row>
    <row r="65" spans="2:12" s="9" customFormat="1" ht="24.95" customHeight="1">
      <c r="B65" s="135"/>
      <c r="C65" s="136"/>
      <c r="D65" s="137" t="s">
        <v>161</v>
      </c>
      <c r="E65" s="138"/>
      <c r="F65" s="138"/>
      <c r="G65" s="138"/>
      <c r="H65" s="138"/>
      <c r="I65" s="138"/>
      <c r="J65" s="139">
        <f>J179</f>
        <v>0</v>
      </c>
      <c r="K65" s="136"/>
      <c r="L65" s="140"/>
    </row>
    <row r="66" spans="2:12" s="10" customFormat="1" ht="19.899999999999999" customHeight="1">
      <c r="B66" s="141"/>
      <c r="C66" s="142"/>
      <c r="D66" s="143" t="s">
        <v>162</v>
      </c>
      <c r="E66" s="144"/>
      <c r="F66" s="144"/>
      <c r="G66" s="144"/>
      <c r="H66" s="144"/>
      <c r="I66" s="144"/>
      <c r="J66" s="145">
        <f>J180</f>
        <v>0</v>
      </c>
      <c r="K66" s="142"/>
      <c r="L66" s="146"/>
    </row>
    <row r="67" spans="2:12" s="10" customFormat="1" ht="19.899999999999999" customHeight="1">
      <c r="B67" s="141"/>
      <c r="C67" s="142"/>
      <c r="D67" s="143" t="s">
        <v>163</v>
      </c>
      <c r="E67" s="144"/>
      <c r="F67" s="144"/>
      <c r="G67" s="144"/>
      <c r="H67" s="144"/>
      <c r="I67" s="144"/>
      <c r="J67" s="145">
        <f>J194</f>
        <v>0</v>
      </c>
      <c r="K67" s="142"/>
      <c r="L67" s="146"/>
    </row>
    <row r="68" spans="2:12" s="10" customFormat="1" ht="19.899999999999999" customHeight="1">
      <c r="B68" s="141"/>
      <c r="C68" s="142"/>
      <c r="D68" s="143" t="s">
        <v>164</v>
      </c>
      <c r="E68" s="144"/>
      <c r="F68" s="144"/>
      <c r="G68" s="144"/>
      <c r="H68" s="144"/>
      <c r="I68" s="144"/>
      <c r="J68" s="145">
        <f>J203</f>
        <v>0</v>
      </c>
      <c r="K68" s="142"/>
      <c r="L68" s="146"/>
    </row>
    <row r="69" spans="2:12" s="10" customFormat="1" ht="19.899999999999999" customHeight="1">
      <c r="B69" s="141"/>
      <c r="C69" s="142"/>
      <c r="D69" s="143" t="s">
        <v>165</v>
      </c>
      <c r="E69" s="144"/>
      <c r="F69" s="144"/>
      <c r="G69" s="144"/>
      <c r="H69" s="144"/>
      <c r="I69" s="144"/>
      <c r="J69" s="145">
        <f>J220</f>
        <v>0</v>
      </c>
      <c r="K69" s="142"/>
      <c r="L69" s="146"/>
    </row>
    <row r="70" spans="2:12" s="10" customFormat="1" ht="19.899999999999999" customHeight="1">
      <c r="B70" s="141"/>
      <c r="C70" s="142"/>
      <c r="D70" s="143" t="s">
        <v>166</v>
      </c>
      <c r="E70" s="144"/>
      <c r="F70" s="144"/>
      <c r="G70" s="144"/>
      <c r="H70" s="144"/>
      <c r="I70" s="144"/>
      <c r="J70" s="145">
        <f>J236</f>
        <v>0</v>
      </c>
      <c r="K70" s="142"/>
      <c r="L70" s="146"/>
    </row>
    <row r="71" spans="2:12" s="10" customFormat="1" ht="19.899999999999999" customHeight="1">
      <c r="B71" s="141"/>
      <c r="C71" s="142"/>
      <c r="D71" s="143" t="s">
        <v>167</v>
      </c>
      <c r="E71" s="144"/>
      <c r="F71" s="144"/>
      <c r="G71" s="144"/>
      <c r="H71" s="144"/>
      <c r="I71" s="144"/>
      <c r="J71" s="145">
        <f>J244</f>
        <v>0</v>
      </c>
      <c r="K71" s="142"/>
      <c r="L71" s="146"/>
    </row>
    <row r="72" spans="2:12" s="10" customFormat="1" ht="19.899999999999999" customHeight="1">
      <c r="B72" s="141"/>
      <c r="C72" s="142"/>
      <c r="D72" s="143" t="s">
        <v>168</v>
      </c>
      <c r="E72" s="144"/>
      <c r="F72" s="144"/>
      <c r="G72" s="144"/>
      <c r="H72" s="144"/>
      <c r="I72" s="144"/>
      <c r="J72" s="145">
        <f>J250</f>
        <v>0</v>
      </c>
      <c r="K72" s="142"/>
      <c r="L72" s="146"/>
    </row>
    <row r="73" spans="2:12" s="10" customFormat="1" ht="19.899999999999999" customHeight="1">
      <c r="B73" s="141"/>
      <c r="C73" s="142"/>
      <c r="D73" s="143" t="s">
        <v>169</v>
      </c>
      <c r="E73" s="144"/>
      <c r="F73" s="144"/>
      <c r="G73" s="144"/>
      <c r="H73" s="144"/>
      <c r="I73" s="144"/>
      <c r="J73" s="145">
        <f>J279</f>
        <v>0</v>
      </c>
      <c r="K73" s="142"/>
      <c r="L73" s="146"/>
    </row>
    <row r="74" spans="2:12" s="10" customFormat="1" ht="19.899999999999999" customHeight="1">
      <c r="B74" s="141"/>
      <c r="C74" s="142"/>
      <c r="D74" s="143" t="s">
        <v>170</v>
      </c>
      <c r="E74" s="144"/>
      <c r="F74" s="144"/>
      <c r="G74" s="144"/>
      <c r="H74" s="144"/>
      <c r="I74" s="144"/>
      <c r="J74" s="145">
        <f>J282</f>
        <v>0</v>
      </c>
      <c r="K74" s="142"/>
      <c r="L74" s="146"/>
    </row>
    <row r="75" spans="2:12" s="10" customFormat="1" ht="19.899999999999999" customHeight="1">
      <c r="B75" s="141"/>
      <c r="C75" s="142"/>
      <c r="D75" s="143" t="s">
        <v>171</v>
      </c>
      <c r="E75" s="144"/>
      <c r="F75" s="144"/>
      <c r="G75" s="144"/>
      <c r="H75" s="144"/>
      <c r="I75" s="144"/>
      <c r="J75" s="145">
        <f>J290</f>
        <v>0</v>
      </c>
      <c r="K75" s="142"/>
      <c r="L75" s="146"/>
    </row>
    <row r="76" spans="2:12" s="10" customFormat="1" ht="19.899999999999999" customHeight="1">
      <c r="B76" s="141"/>
      <c r="C76" s="142"/>
      <c r="D76" s="143" t="s">
        <v>172</v>
      </c>
      <c r="E76" s="144"/>
      <c r="F76" s="144"/>
      <c r="G76" s="144"/>
      <c r="H76" s="144"/>
      <c r="I76" s="144"/>
      <c r="J76" s="145">
        <f>J305</f>
        <v>0</v>
      </c>
      <c r="K76" s="142"/>
      <c r="L76" s="146"/>
    </row>
    <row r="77" spans="2:12" s="10" customFormat="1" ht="19.899999999999999" customHeight="1">
      <c r="B77" s="141"/>
      <c r="C77" s="142"/>
      <c r="D77" s="143" t="s">
        <v>173</v>
      </c>
      <c r="E77" s="144"/>
      <c r="F77" s="144"/>
      <c r="G77" s="144"/>
      <c r="H77" s="144"/>
      <c r="I77" s="144"/>
      <c r="J77" s="145">
        <f>J330</f>
        <v>0</v>
      </c>
      <c r="K77" s="142"/>
      <c r="L77" s="146"/>
    </row>
    <row r="78" spans="2:12" s="10" customFormat="1" ht="19.899999999999999" customHeight="1">
      <c r="B78" s="141"/>
      <c r="C78" s="142"/>
      <c r="D78" s="143" t="s">
        <v>174</v>
      </c>
      <c r="E78" s="144"/>
      <c r="F78" s="144"/>
      <c r="G78" s="144"/>
      <c r="H78" s="144"/>
      <c r="I78" s="144"/>
      <c r="J78" s="145">
        <f>J352</f>
        <v>0</v>
      </c>
      <c r="K78" s="142"/>
      <c r="L78" s="146"/>
    </row>
    <row r="79" spans="2:12" s="10" customFormat="1" ht="19.899999999999999" customHeight="1">
      <c r="B79" s="141"/>
      <c r="C79" s="142"/>
      <c r="D79" s="143" t="s">
        <v>175</v>
      </c>
      <c r="E79" s="144"/>
      <c r="F79" s="144"/>
      <c r="G79" s="144"/>
      <c r="H79" s="144"/>
      <c r="I79" s="144"/>
      <c r="J79" s="145">
        <f>J356</f>
        <v>0</v>
      </c>
      <c r="K79" s="142"/>
      <c r="L79" s="146"/>
    </row>
    <row r="80" spans="2:12" s="9" customFormat="1" ht="24.95" customHeight="1">
      <c r="B80" s="135"/>
      <c r="C80" s="136"/>
      <c r="D80" s="137" t="s">
        <v>176</v>
      </c>
      <c r="E80" s="138"/>
      <c r="F80" s="138"/>
      <c r="G80" s="138"/>
      <c r="H80" s="138"/>
      <c r="I80" s="138"/>
      <c r="J80" s="139">
        <f>J369</f>
        <v>0</v>
      </c>
      <c r="K80" s="136"/>
      <c r="L80" s="140"/>
    </row>
    <row r="81" spans="1:31" s="2" customFormat="1" ht="21.75" customHeight="1">
      <c r="A81" s="35"/>
      <c r="B81" s="36"/>
      <c r="C81" s="37"/>
      <c r="D81" s="37"/>
      <c r="E81" s="37"/>
      <c r="F81" s="37"/>
      <c r="G81" s="37"/>
      <c r="H81" s="37"/>
      <c r="I81" s="37"/>
      <c r="J81" s="37"/>
      <c r="K81" s="37"/>
      <c r="L81" s="107"/>
      <c r="S81" s="35"/>
      <c r="T81" s="35"/>
      <c r="U81" s="35"/>
      <c r="V81" s="35"/>
      <c r="W81" s="35"/>
      <c r="X81" s="35"/>
      <c r="Y81" s="35"/>
      <c r="Z81" s="35"/>
      <c r="AA81" s="35"/>
      <c r="AB81" s="35"/>
      <c r="AC81" s="35"/>
      <c r="AD81" s="35"/>
      <c r="AE81" s="35"/>
    </row>
    <row r="82" spans="1:31" s="2" customFormat="1" ht="6.95" customHeight="1">
      <c r="A82" s="35"/>
      <c r="B82" s="48"/>
      <c r="C82" s="49"/>
      <c r="D82" s="49"/>
      <c r="E82" s="49"/>
      <c r="F82" s="49"/>
      <c r="G82" s="49"/>
      <c r="H82" s="49"/>
      <c r="I82" s="49"/>
      <c r="J82" s="49"/>
      <c r="K82" s="49"/>
      <c r="L82" s="107"/>
      <c r="S82" s="35"/>
      <c r="T82" s="35"/>
      <c r="U82" s="35"/>
      <c r="V82" s="35"/>
      <c r="W82" s="35"/>
      <c r="X82" s="35"/>
      <c r="Y82" s="35"/>
      <c r="Z82" s="35"/>
      <c r="AA82" s="35"/>
      <c r="AB82" s="35"/>
      <c r="AC82" s="35"/>
      <c r="AD82" s="35"/>
      <c r="AE82" s="35"/>
    </row>
    <row r="86" spans="1:31" s="2" customFormat="1" ht="6.95" customHeight="1">
      <c r="A86" s="35"/>
      <c r="B86" s="50"/>
      <c r="C86" s="51"/>
      <c r="D86" s="51"/>
      <c r="E86" s="51"/>
      <c r="F86" s="51"/>
      <c r="G86" s="51"/>
      <c r="H86" s="51"/>
      <c r="I86" s="51"/>
      <c r="J86" s="51"/>
      <c r="K86" s="51"/>
      <c r="L86" s="107"/>
      <c r="S86" s="35"/>
      <c r="T86" s="35"/>
      <c r="U86" s="35"/>
      <c r="V86" s="35"/>
      <c r="W86" s="35"/>
      <c r="X86" s="35"/>
      <c r="Y86" s="35"/>
      <c r="Z86" s="35"/>
      <c r="AA86" s="35"/>
      <c r="AB86" s="35"/>
      <c r="AC86" s="35"/>
      <c r="AD86" s="35"/>
      <c r="AE86" s="35"/>
    </row>
    <row r="87" spans="1:31" s="2" customFormat="1" ht="24.95" customHeight="1">
      <c r="A87" s="35"/>
      <c r="B87" s="36"/>
      <c r="C87" s="24" t="s">
        <v>101</v>
      </c>
      <c r="D87" s="37"/>
      <c r="E87" s="37"/>
      <c r="F87" s="37"/>
      <c r="G87" s="37"/>
      <c r="H87" s="37"/>
      <c r="I87" s="37"/>
      <c r="J87" s="37"/>
      <c r="K87" s="37"/>
      <c r="L87" s="107"/>
      <c r="S87" s="35"/>
      <c r="T87" s="35"/>
      <c r="U87" s="35"/>
      <c r="V87" s="35"/>
      <c r="W87" s="35"/>
      <c r="X87" s="35"/>
      <c r="Y87" s="35"/>
      <c r="Z87" s="35"/>
      <c r="AA87" s="35"/>
      <c r="AB87" s="35"/>
      <c r="AC87" s="35"/>
      <c r="AD87" s="35"/>
      <c r="AE87" s="35"/>
    </row>
    <row r="88" spans="1:31" s="2" customFormat="1" ht="6.95" customHeight="1">
      <c r="A88" s="35"/>
      <c r="B88" s="36"/>
      <c r="C88" s="37"/>
      <c r="D88" s="37"/>
      <c r="E88" s="37"/>
      <c r="F88" s="37"/>
      <c r="G88" s="37"/>
      <c r="H88" s="37"/>
      <c r="I88" s="37"/>
      <c r="J88" s="37"/>
      <c r="K88" s="37"/>
      <c r="L88" s="107"/>
      <c r="S88" s="35"/>
      <c r="T88" s="35"/>
      <c r="U88" s="35"/>
      <c r="V88" s="35"/>
      <c r="W88" s="35"/>
      <c r="X88" s="35"/>
      <c r="Y88" s="35"/>
      <c r="Z88" s="35"/>
      <c r="AA88" s="35"/>
      <c r="AB88" s="35"/>
      <c r="AC88" s="35"/>
      <c r="AD88" s="35"/>
      <c r="AE88" s="35"/>
    </row>
    <row r="89" spans="1:31" s="2" customFormat="1" ht="12" customHeight="1">
      <c r="A89" s="35"/>
      <c r="B89" s="36"/>
      <c r="C89" s="30" t="s">
        <v>16</v>
      </c>
      <c r="D89" s="37"/>
      <c r="E89" s="37"/>
      <c r="F89" s="37"/>
      <c r="G89" s="37"/>
      <c r="H89" s="37"/>
      <c r="I89" s="37"/>
      <c r="J89" s="37"/>
      <c r="K89" s="37"/>
      <c r="L89" s="107"/>
      <c r="S89" s="35"/>
      <c r="T89" s="35"/>
      <c r="U89" s="35"/>
      <c r="V89" s="35"/>
      <c r="W89" s="35"/>
      <c r="X89" s="35"/>
      <c r="Y89" s="35"/>
      <c r="Z89" s="35"/>
      <c r="AA89" s="35"/>
      <c r="AB89" s="35"/>
      <c r="AC89" s="35"/>
      <c r="AD89" s="35"/>
      <c r="AE89" s="35"/>
    </row>
    <row r="90" spans="1:31" s="2" customFormat="1" ht="16.5" customHeight="1">
      <c r="A90" s="35"/>
      <c r="B90" s="36"/>
      <c r="C90" s="37"/>
      <c r="D90" s="37"/>
      <c r="E90" s="367" t="str">
        <f>E7</f>
        <v>MŠ Jeronýmova, Kolín - stavební úpravy výdejen pokrmů</v>
      </c>
      <c r="F90" s="368"/>
      <c r="G90" s="368"/>
      <c r="H90" s="368"/>
      <c r="I90" s="37"/>
      <c r="J90" s="37"/>
      <c r="K90" s="37"/>
      <c r="L90" s="107"/>
      <c r="S90" s="35"/>
      <c r="T90" s="35"/>
      <c r="U90" s="35"/>
      <c r="V90" s="35"/>
      <c r="W90" s="35"/>
      <c r="X90" s="35"/>
      <c r="Y90" s="35"/>
      <c r="Z90" s="35"/>
      <c r="AA90" s="35"/>
      <c r="AB90" s="35"/>
      <c r="AC90" s="35"/>
      <c r="AD90" s="35"/>
      <c r="AE90" s="35"/>
    </row>
    <row r="91" spans="1:31" s="2" customFormat="1" ht="12" customHeight="1">
      <c r="A91" s="35"/>
      <c r="B91" s="36"/>
      <c r="C91" s="30" t="s">
        <v>90</v>
      </c>
      <c r="D91" s="37"/>
      <c r="E91" s="37"/>
      <c r="F91" s="37"/>
      <c r="G91" s="37"/>
      <c r="H91" s="37"/>
      <c r="I91" s="37"/>
      <c r="J91" s="37"/>
      <c r="K91" s="37"/>
      <c r="L91" s="107"/>
      <c r="S91" s="35"/>
      <c r="T91" s="35"/>
      <c r="U91" s="35"/>
      <c r="V91" s="35"/>
      <c r="W91" s="35"/>
      <c r="X91" s="35"/>
      <c r="Y91" s="35"/>
      <c r="Z91" s="35"/>
      <c r="AA91" s="35"/>
      <c r="AB91" s="35"/>
      <c r="AC91" s="35"/>
      <c r="AD91" s="35"/>
      <c r="AE91" s="35"/>
    </row>
    <row r="92" spans="1:31" s="2" customFormat="1" ht="16.5" customHeight="1">
      <c r="A92" s="35"/>
      <c r="B92" s="36"/>
      <c r="C92" s="37"/>
      <c r="D92" s="37"/>
      <c r="E92" s="339" t="str">
        <f>E9</f>
        <v>2021-04-2 - MŠ Jeronýmova, Kolín - STAVEBNÍ - stavební úpravy výdejen pokrmů</v>
      </c>
      <c r="F92" s="369"/>
      <c r="G92" s="369"/>
      <c r="H92" s="369"/>
      <c r="I92" s="37"/>
      <c r="J92" s="37"/>
      <c r="K92" s="37"/>
      <c r="L92" s="107"/>
      <c r="S92" s="35"/>
      <c r="T92" s="35"/>
      <c r="U92" s="35"/>
      <c r="V92" s="35"/>
      <c r="W92" s="35"/>
      <c r="X92" s="35"/>
      <c r="Y92" s="35"/>
      <c r="Z92" s="35"/>
      <c r="AA92" s="35"/>
      <c r="AB92" s="35"/>
      <c r="AC92" s="35"/>
      <c r="AD92" s="35"/>
      <c r="AE92" s="35"/>
    </row>
    <row r="93" spans="1:31" s="2" customFormat="1" ht="6.95" customHeight="1">
      <c r="A93" s="35"/>
      <c r="B93" s="36"/>
      <c r="C93" s="37"/>
      <c r="D93" s="37"/>
      <c r="E93" s="37"/>
      <c r="F93" s="37"/>
      <c r="G93" s="37"/>
      <c r="H93" s="37"/>
      <c r="I93" s="37"/>
      <c r="J93" s="37"/>
      <c r="K93" s="37"/>
      <c r="L93" s="107"/>
      <c r="S93" s="35"/>
      <c r="T93" s="35"/>
      <c r="U93" s="35"/>
      <c r="V93" s="35"/>
      <c r="W93" s="35"/>
      <c r="X93" s="35"/>
      <c r="Y93" s="35"/>
      <c r="Z93" s="35"/>
      <c r="AA93" s="35"/>
      <c r="AB93" s="35"/>
      <c r="AC93" s="35"/>
      <c r="AD93" s="35"/>
      <c r="AE93" s="35"/>
    </row>
    <row r="94" spans="1:31" s="2" customFormat="1" ht="12" customHeight="1">
      <c r="A94" s="35"/>
      <c r="B94" s="36"/>
      <c r="C94" s="30" t="s">
        <v>21</v>
      </c>
      <c r="D94" s="37"/>
      <c r="E94" s="37"/>
      <c r="F94" s="28" t="str">
        <f>F12</f>
        <v xml:space="preserve">MŠ Jeronýmova, Kolín,objekt B </v>
      </c>
      <c r="G94" s="37"/>
      <c r="H94" s="37"/>
      <c r="I94" s="30" t="s">
        <v>23</v>
      </c>
      <c r="J94" s="60" t="str">
        <f>IF(J12="","",J12)</f>
        <v>15. 4. 2021</v>
      </c>
      <c r="K94" s="37"/>
      <c r="L94" s="107"/>
      <c r="S94" s="35"/>
      <c r="T94" s="35"/>
      <c r="U94" s="35"/>
      <c r="V94" s="35"/>
      <c r="W94" s="35"/>
      <c r="X94" s="35"/>
      <c r="Y94" s="35"/>
      <c r="Z94" s="35"/>
      <c r="AA94" s="35"/>
      <c r="AB94" s="35"/>
      <c r="AC94" s="35"/>
      <c r="AD94" s="35"/>
      <c r="AE94" s="35"/>
    </row>
    <row r="95" spans="1:31" s="2" customFormat="1" ht="6.95" customHeight="1">
      <c r="A95" s="35"/>
      <c r="B95" s="36"/>
      <c r="C95" s="37"/>
      <c r="D95" s="37"/>
      <c r="E95" s="37"/>
      <c r="F95" s="37"/>
      <c r="G95" s="37"/>
      <c r="H95" s="37"/>
      <c r="I95" s="37"/>
      <c r="J95" s="37"/>
      <c r="K95" s="37"/>
      <c r="L95" s="107"/>
      <c r="S95" s="35"/>
      <c r="T95" s="35"/>
      <c r="U95" s="35"/>
      <c r="V95" s="35"/>
      <c r="W95" s="35"/>
      <c r="X95" s="35"/>
      <c r="Y95" s="35"/>
      <c r="Z95" s="35"/>
      <c r="AA95" s="35"/>
      <c r="AB95" s="35"/>
      <c r="AC95" s="35"/>
      <c r="AD95" s="35"/>
      <c r="AE95" s="35"/>
    </row>
    <row r="96" spans="1:31" s="2" customFormat="1" ht="15.2" customHeight="1">
      <c r="A96" s="35"/>
      <c r="B96" s="36"/>
      <c r="C96" s="30" t="s">
        <v>25</v>
      </c>
      <c r="D96" s="37"/>
      <c r="E96" s="37"/>
      <c r="F96" s="28" t="str">
        <f>E15</f>
        <v>MĚSTO KOLÍN, Karlovo náměstí 78, 280 02 Kolín I</v>
      </c>
      <c r="G96" s="37"/>
      <c r="H96" s="37"/>
      <c r="I96" s="30" t="s">
        <v>33</v>
      </c>
      <c r="J96" s="33" t="str">
        <f>E21</f>
        <v>DONDESIGN s.r.o.</v>
      </c>
      <c r="K96" s="37"/>
      <c r="L96" s="107"/>
      <c r="S96" s="35"/>
      <c r="T96" s="35"/>
      <c r="U96" s="35"/>
      <c r="V96" s="35"/>
      <c r="W96" s="35"/>
      <c r="X96" s="35"/>
      <c r="Y96" s="35"/>
      <c r="Z96" s="35"/>
      <c r="AA96" s="35"/>
      <c r="AB96" s="35"/>
      <c r="AC96" s="35"/>
      <c r="AD96" s="35"/>
      <c r="AE96" s="35"/>
    </row>
    <row r="97" spans="1:65" s="2" customFormat="1" ht="15.2" customHeight="1">
      <c r="A97" s="35"/>
      <c r="B97" s="36"/>
      <c r="C97" s="30" t="s">
        <v>31</v>
      </c>
      <c r="D97" s="37"/>
      <c r="E97" s="37"/>
      <c r="F97" s="28" t="str">
        <f>IF(E18="","",E18)</f>
        <v>Vyplň údaj</v>
      </c>
      <c r="G97" s="37"/>
      <c r="H97" s="37"/>
      <c r="I97" s="30" t="s">
        <v>38</v>
      </c>
      <c r="J97" s="33" t="str">
        <f>E24</f>
        <v>DONDESIGN s.r.o.</v>
      </c>
      <c r="K97" s="37"/>
      <c r="L97" s="107"/>
      <c r="S97" s="35"/>
      <c r="T97" s="35"/>
      <c r="U97" s="35"/>
      <c r="V97" s="35"/>
      <c r="W97" s="35"/>
      <c r="X97" s="35"/>
      <c r="Y97" s="35"/>
      <c r="Z97" s="35"/>
      <c r="AA97" s="35"/>
      <c r="AB97" s="35"/>
      <c r="AC97" s="35"/>
      <c r="AD97" s="35"/>
      <c r="AE97" s="35"/>
    </row>
    <row r="98" spans="1:65" s="2" customFormat="1" ht="10.35" customHeight="1">
      <c r="A98" s="35"/>
      <c r="B98" s="36"/>
      <c r="C98" s="37"/>
      <c r="D98" s="37"/>
      <c r="E98" s="37"/>
      <c r="F98" s="37"/>
      <c r="G98" s="37"/>
      <c r="H98" s="37"/>
      <c r="I98" s="37"/>
      <c r="J98" s="37"/>
      <c r="K98" s="37"/>
      <c r="L98" s="107"/>
      <c r="S98" s="35"/>
      <c r="T98" s="35"/>
      <c r="U98" s="35"/>
      <c r="V98" s="35"/>
      <c r="W98" s="35"/>
      <c r="X98" s="35"/>
      <c r="Y98" s="35"/>
      <c r="Z98" s="35"/>
      <c r="AA98" s="35"/>
      <c r="AB98" s="35"/>
      <c r="AC98" s="35"/>
      <c r="AD98" s="35"/>
      <c r="AE98" s="35"/>
    </row>
    <row r="99" spans="1:65" s="11" customFormat="1" ht="29.25" customHeight="1">
      <c r="A99" s="147"/>
      <c r="B99" s="148"/>
      <c r="C99" s="149" t="s">
        <v>102</v>
      </c>
      <c r="D99" s="150" t="s">
        <v>60</v>
      </c>
      <c r="E99" s="150" t="s">
        <v>56</v>
      </c>
      <c r="F99" s="150" t="s">
        <v>57</v>
      </c>
      <c r="G99" s="150" t="s">
        <v>103</v>
      </c>
      <c r="H99" s="150" t="s">
        <v>104</v>
      </c>
      <c r="I99" s="150" t="s">
        <v>105</v>
      </c>
      <c r="J99" s="150" t="s">
        <v>94</v>
      </c>
      <c r="K99" s="151" t="s">
        <v>106</v>
      </c>
      <c r="L99" s="152"/>
      <c r="M99" s="69" t="s">
        <v>19</v>
      </c>
      <c r="N99" s="70" t="s">
        <v>45</v>
      </c>
      <c r="O99" s="70" t="s">
        <v>107</v>
      </c>
      <c r="P99" s="70" t="s">
        <v>108</v>
      </c>
      <c r="Q99" s="70" t="s">
        <v>109</v>
      </c>
      <c r="R99" s="70" t="s">
        <v>110</v>
      </c>
      <c r="S99" s="70" t="s">
        <v>111</v>
      </c>
      <c r="T99" s="71" t="s">
        <v>112</v>
      </c>
      <c r="U99" s="147"/>
      <c r="V99" s="147"/>
      <c r="W99" s="147"/>
      <c r="X99" s="147"/>
      <c r="Y99" s="147"/>
      <c r="Z99" s="147"/>
      <c r="AA99" s="147"/>
      <c r="AB99" s="147"/>
      <c r="AC99" s="147"/>
      <c r="AD99" s="147"/>
      <c r="AE99" s="147"/>
    </row>
    <row r="100" spans="1:65" s="2" customFormat="1" ht="22.9" customHeight="1">
      <c r="A100" s="35"/>
      <c r="B100" s="36"/>
      <c r="C100" s="76" t="s">
        <v>113</v>
      </c>
      <c r="D100" s="37"/>
      <c r="E100" s="37"/>
      <c r="F100" s="37"/>
      <c r="G100" s="37"/>
      <c r="H100" s="37"/>
      <c r="I100" s="37"/>
      <c r="J100" s="153">
        <f>BK100</f>
        <v>0</v>
      </c>
      <c r="K100" s="37"/>
      <c r="L100" s="40"/>
      <c r="M100" s="72"/>
      <c r="N100" s="154"/>
      <c r="O100" s="73"/>
      <c r="P100" s="155">
        <f>P101+P179+P369</f>
        <v>0</v>
      </c>
      <c r="Q100" s="73"/>
      <c r="R100" s="155">
        <f>R101+R179+R369</f>
        <v>3.3011516000000007</v>
      </c>
      <c r="S100" s="73"/>
      <c r="T100" s="156">
        <f>T101+T179+T369</f>
        <v>4.5561000000000007</v>
      </c>
      <c r="U100" s="35"/>
      <c r="V100" s="35"/>
      <c r="W100" s="35"/>
      <c r="X100" s="35"/>
      <c r="Y100" s="35"/>
      <c r="Z100" s="35"/>
      <c r="AA100" s="35"/>
      <c r="AB100" s="35"/>
      <c r="AC100" s="35"/>
      <c r="AD100" s="35"/>
      <c r="AE100" s="35"/>
      <c r="AT100" s="18" t="s">
        <v>74</v>
      </c>
      <c r="AU100" s="18" t="s">
        <v>95</v>
      </c>
      <c r="BK100" s="157">
        <f>BK101+BK179+BK369</f>
        <v>0</v>
      </c>
    </row>
    <row r="101" spans="1:65" s="12" customFormat="1" ht="25.9" customHeight="1">
      <c r="B101" s="158"/>
      <c r="C101" s="159"/>
      <c r="D101" s="160" t="s">
        <v>74</v>
      </c>
      <c r="E101" s="161" t="s">
        <v>177</v>
      </c>
      <c r="F101" s="161" t="s">
        <v>178</v>
      </c>
      <c r="G101" s="159"/>
      <c r="H101" s="159"/>
      <c r="I101" s="162"/>
      <c r="J101" s="163">
        <f>BK101</f>
        <v>0</v>
      </c>
      <c r="K101" s="159"/>
      <c r="L101" s="164"/>
      <c r="M101" s="165"/>
      <c r="N101" s="166"/>
      <c r="O101" s="166"/>
      <c r="P101" s="167">
        <f>P102+P117+P160+P176</f>
        <v>0</v>
      </c>
      <c r="Q101" s="166"/>
      <c r="R101" s="167">
        <f>R102+R117+R160+R176</f>
        <v>0.48951999999999996</v>
      </c>
      <c r="S101" s="166"/>
      <c r="T101" s="168">
        <f>T102+T117+T160+T176</f>
        <v>3.4928000000000008</v>
      </c>
      <c r="AR101" s="169" t="s">
        <v>83</v>
      </c>
      <c r="AT101" s="170" t="s">
        <v>74</v>
      </c>
      <c r="AU101" s="170" t="s">
        <v>75</v>
      </c>
      <c r="AY101" s="169" t="s">
        <v>117</v>
      </c>
      <c r="BK101" s="171">
        <f>BK102+BK117+BK160+BK176</f>
        <v>0</v>
      </c>
    </row>
    <row r="102" spans="1:65" s="12" customFormat="1" ht="22.9" customHeight="1">
      <c r="B102" s="158"/>
      <c r="C102" s="159"/>
      <c r="D102" s="160" t="s">
        <v>74</v>
      </c>
      <c r="E102" s="172" t="s">
        <v>145</v>
      </c>
      <c r="F102" s="172" t="s">
        <v>179</v>
      </c>
      <c r="G102" s="159"/>
      <c r="H102" s="159"/>
      <c r="I102" s="162"/>
      <c r="J102" s="173">
        <f>BK102</f>
        <v>0</v>
      </c>
      <c r="K102" s="159"/>
      <c r="L102" s="164"/>
      <c r="M102" s="165"/>
      <c r="N102" s="166"/>
      <c r="O102" s="166"/>
      <c r="P102" s="167">
        <f>SUM(P103:P116)</f>
        <v>0</v>
      </c>
      <c r="Q102" s="166"/>
      <c r="R102" s="167">
        <f>SUM(R103:R116)</f>
        <v>0.48951999999999996</v>
      </c>
      <c r="S102" s="166"/>
      <c r="T102" s="168">
        <f>SUM(T103:T116)</f>
        <v>0</v>
      </c>
      <c r="AR102" s="169" t="s">
        <v>83</v>
      </c>
      <c r="AT102" s="170" t="s">
        <v>74</v>
      </c>
      <c r="AU102" s="170" t="s">
        <v>83</v>
      </c>
      <c r="AY102" s="169" t="s">
        <v>117</v>
      </c>
      <c r="BK102" s="171">
        <f>SUM(BK103:BK116)</f>
        <v>0</v>
      </c>
    </row>
    <row r="103" spans="1:65" s="2" customFormat="1" ht="14.45" customHeight="1">
      <c r="A103" s="35"/>
      <c r="B103" s="36"/>
      <c r="C103" s="174" t="s">
        <v>83</v>
      </c>
      <c r="D103" s="174" t="s">
        <v>120</v>
      </c>
      <c r="E103" s="175" t="s">
        <v>180</v>
      </c>
      <c r="F103" s="176" t="s">
        <v>181</v>
      </c>
      <c r="G103" s="177" t="s">
        <v>182</v>
      </c>
      <c r="H103" s="178">
        <v>44.08</v>
      </c>
      <c r="I103" s="179"/>
      <c r="J103" s="180">
        <f>ROUND(I103*H103,2)</f>
        <v>0</v>
      </c>
      <c r="K103" s="176" t="s">
        <v>123</v>
      </c>
      <c r="L103" s="40"/>
      <c r="M103" s="181" t="s">
        <v>19</v>
      </c>
      <c r="N103" s="182" t="s">
        <v>46</v>
      </c>
      <c r="O103" s="65"/>
      <c r="P103" s="183">
        <f>O103*H103</f>
        <v>0</v>
      </c>
      <c r="Q103" s="183">
        <v>3.0000000000000001E-3</v>
      </c>
      <c r="R103" s="183">
        <f>Q103*H103</f>
        <v>0.13224</v>
      </c>
      <c r="S103" s="183">
        <v>0</v>
      </c>
      <c r="T103" s="184">
        <f>S103*H103</f>
        <v>0</v>
      </c>
      <c r="U103" s="35"/>
      <c r="V103" s="35"/>
      <c r="W103" s="35"/>
      <c r="X103" s="35"/>
      <c r="Y103" s="35"/>
      <c r="Z103" s="35"/>
      <c r="AA103" s="35"/>
      <c r="AB103" s="35"/>
      <c r="AC103" s="35"/>
      <c r="AD103" s="35"/>
      <c r="AE103" s="35"/>
      <c r="AR103" s="185" t="s">
        <v>134</v>
      </c>
      <c r="AT103" s="185" t="s">
        <v>120</v>
      </c>
      <c r="AU103" s="185" t="s">
        <v>85</v>
      </c>
      <c r="AY103" s="18" t="s">
        <v>117</v>
      </c>
      <c r="BE103" s="186">
        <f>IF(N103="základní",J103,0)</f>
        <v>0</v>
      </c>
      <c r="BF103" s="186">
        <f>IF(N103="snížená",J103,0)</f>
        <v>0</v>
      </c>
      <c r="BG103" s="186">
        <f>IF(N103="zákl. přenesená",J103,0)</f>
        <v>0</v>
      </c>
      <c r="BH103" s="186">
        <f>IF(N103="sníž. přenesená",J103,0)</f>
        <v>0</v>
      </c>
      <c r="BI103" s="186">
        <f>IF(N103="nulová",J103,0)</f>
        <v>0</v>
      </c>
      <c r="BJ103" s="18" t="s">
        <v>83</v>
      </c>
      <c r="BK103" s="186">
        <f>ROUND(I103*H103,2)</f>
        <v>0</v>
      </c>
      <c r="BL103" s="18" t="s">
        <v>134</v>
      </c>
      <c r="BM103" s="185" t="s">
        <v>183</v>
      </c>
    </row>
    <row r="104" spans="1:65" s="13" customFormat="1" ht="11.25">
      <c r="B104" s="192"/>
      <c r="C104" s="193"/>
      <c r="D104" s="194" t="s">
        <v>184</v>
      </c>
      <c r="E104" s="195" t="s">
        <v>19</v>
      </c>
      <c r="F104" s="196" t="s">
        <v>185</v>
      </c>
      <c r="G104" s="193"/>
      <c r="H104" s="195" t="s">
        <v>19</v>
      </c>
      <c r="I104" s="197"/>
      <c r="J104" s="193"/>
      <c r="K104" s="193"/>
      <c r="L104" s="198"/>
      <c r="M104" s="199"/>
      <c r="N104" s="200"/>
      <c r="O104" s="200"/>
      <c r="P104" s="200"/>
      <c r="Q104" s="200"/>
      <c r="R104" s="200"/>
      <c r="S104" s="200"/>
      <c r="T104" s="201"/>
      <c r="AT104" s="202" t="s">
        <v>184</v>
      </c>
      <c r="AU104" s="202" t="s">
        <v>85</v>
      </c>
      <c r="AV104" s="13" t="s">
        <v>83</v>
      </c>
      <c r="AW104" s="13" t="s">
        <v>37</v>
      </c>
      <c r="AX104" s="13" t="s">
        <v>75</v>
      </c>
      <c r="AY104" s="202" t="s">
        <v>117</v>
      </c>
    </row>
    <row r="105" spans="1:65" s="14" customFormat="1" ht="11.25">
      <c r="B105" s="203"/>
      <c r="C105" s="204"/>
      <c r="D105" s="194" t="s">
        <v>184</v>
      </c>
      <c r="E105" s="205" t="s">
        <v>19</v>
      </c>
      <c r="F105" s="206" t="s">
        <v>186</v>
      </c>
      <c r="G105" s="204"/>
      <c r="H105" s="207">
        <v>22.04</v>
      </c>
      <c r="I105" s="208"/>
      <c r="J105" s="204"/>
      <c r="K105" s="204"/>
      <c r="L105" s="209"/>
      <c r="M105" s="210"/>
      <c r="N105" s="211"/>
      <c r="O105" s="211"/>
      <c r="P105" s="211"/>
      <c r="Q105" s="211"/>
      <c r="R105" s="211"/>
      <c r="S105" s="211"/>
      <c r="T105" s="212"/>
      <c r="AT105" s="213" t="s">
        <v>184</v>
      </c>
      <c r="AU105" s="213" t="s">
        <v>85</v>
      </c>
      <c r="AV105" s="14" t="s">
        <v>85</v>
      </c>
      <c r="AW105" s="14" t="s">
        <v>37</v>
      </c>
      <c r="AX105" s="14" t="s">
        <v>75</v>
      </c>
      <c r="AY105" s="213" t="s">
        <v>117</v>
      </c>
    </row>
    <row r="106" spans="1:65" s="13" customFormat="1" ht="11.25">
      <c r="B106" s="192"/>
      <c r="C106" s="193"/>
      <c r="D106" s="194" t="s">
        <v>184</v>
      </c>
      <c r="E106" s="195" t="s">
        <v>19</v>
      </c>
      <c r="F106" s="196" t="s">
        <v>187</v>
      </c>
      <c r="G106" s="193"/>
      <c r="H106" s="195" t="s">
        <v>19</v>
      </c>
      <c r="I106" s="197"/>
      <c r="J106" s="193"/>
      <c r="K106" s="193"/>
      <c r="L106" s="198"/>
      <c r="M106" s="199"/>
      <c r="N106" s="200"/>
      <c r="O106" s="200"/>
      <c r="P106" s="200"/>
      <c r="Q106" s="200"/>
      <c r="R106" s="200"/>
      <c r="S106" s="200"/>
      <c r="T106" s="201"/>
      <c r="AT106" s="202" t="s">
        <v>184</v>
      </c>
      <c r="AU106" s="202" t="s">
        <v>85</v>
      </c>
      <c r="AV106" s="13" t="s">
        <v>83</v>
      </c>
      <c r="AW106" s="13" t="s">
        <v>37</v>
      </c>
      <c r="AX106" s="13" t="s">
        <v>75</v>
      </c>
      <c r="AY106" s="202" t="s">
        <v>117</v>
      </c>
    </row>
    <row r="107" spans="1:65" s="14" customFormat="1" ht="11.25">
      <c r="B107" s="203"/>
      <c r="C107" s="204"/>
      <c r="D107" s="194" t="s">
        <v>184</v>
      </c>
      <c r="E107" s="205" t="s">
        <v>19</v>
      </c>
      <c r="F107" s="206" t="s">
        <v>186</v>
      </c>
      <c r="G107" s="204"/>
      <c r="H107" s="207">
        <v>22.04</v>
      </c>
      <c r="I107" s="208"/>
      <c r="J107" s="204"/>
      <c r="K107" s="204"/>
      <c r="L107" s="209"/>
      <c r="M107" s="210"/>
      <c r="N107" s="211"/>
      <c r="O107" s="211"/>
      <c r="P107" s="211"/>
      <c r="Q107" s="211"/>
      <c r="R107" s="211"/>
      <c r="S107" s="211"/>
      <c r="T107" s="212"/>
      <c r="AT107" s="213" t="s">
        <v>184</v>
      </c>
      <c r="AU107" s="213" t="s">
        <v>85</v>
      </c>
      <c r="AV107" s="14" t="s">
        <v>85</v>
      </c>
      <c r="AW107" s="14" t="s">
        <v>37</v>
      </c>
      <c r="AX107" s="14" t="s">
        <v>75</v>
      </c>
      <c r="AY107" s="213" t="s">
        <v>117</v>
      </c>
    </row>
    <row r="108" spans="1:65" s="15" customFormat="1" ht="11.25">
      <c r="B108" s="214"/>
      <c r="C108" s="215"/>
      <c r="D108" s="194" t="s">
        <v>184</v>
      </c>
      <c r="E108" s="216" t="s">
        <v>19</v>
      </c>
      <c r="F108" s="217" t="s">
        <v>188</v>
      </c>
      <c r="G108" s="215"/>
      <c r="H108" s="218">
        <v>44.08</v>
      </c>
      <c r="I108" s="219"/>
      <c r="J108" s="215"/>
      <c r="K108" s="215"/>
      <c r="L108" s="220"/>
      <c r="M108" s="221"/>
      <c r="N108" s="222"/>
      <c r="O108" s="222"/>
      <c r="P108" s="222"/>
      <c r="Q108" s="222"/>
      <c r="R108" s="222"/>
      <c r="S108" s="222"/>
      <c r="T108" s="223"/>
      <c r="AT108" s="224" t="s">
        <v>184</v>
      </c>
      <c r="AU108" s="224" t="s">
        <v>85</v>
      </c>
      <c r="AV108" s="15" t="s">
        <v>134</v>
      </c>
      <c r="AW108" s="15" t="s">
        <v>37</v>
      </c>
      <c r="AX108" s="15" t="s">
        <v>83</v>
      </c>
      <c r="AY108" s="224" t="s">
        <v>117</v>
      </c>
    </row>
    <row r="109" spans="1:65" s="2" customFormat="1" ht="24.2" customHeight="1">
      <c r="A109" s="35"/>
      <c r="B109" s="36"/>
      <c r="C109" s="174" t="s">
        <v>85</v>
      </c>
      <c r="D109" s="174" t="s">
        <v>120</v>
      </c>
      <c r="E109" s="175" t="s">
        <v>189</v>
      </c>
      <c r="F109" s="176" t="s">
        <v>190</v>
      </c>
      <c r="G109" s="177" t="s">
        <v>182</v>
      </c>
      <c r="H109" s="178">
        <v>23.2</v>
      </c>
      <c r="I109" s="179"/>
      <c r="J109" s="180">
        <f>ROUND(I109*H109,2)</f>
        <v>0</v>
      </c>
      <c r="K109" s="176" t="s">
        <v>123</v>
      </c>
      <c r="L109" s="40"/>
      <c r="M109" s="181" t="s">
        <v>19</v>
      </c>
      <c r="N109" s="182" t="s">
        <v>46</v>
      </c>
      <c r="O109" s="65"/>
      <c r="P109" s="183">
        <f>O109*H109</f>
        <v>0</v>
      </c>
      <c r="Q109" s="183">
        <v>1.54E-2</v>
      </c>
      <c r="R109" s="183">
        <f>Q109*H109</f>
        <v>0.35727999999999999</v>
      </c>
      <c r="S109" s="183">
        <v>0</v>
      </c>
      <c r="T109" s="184">
        <f>S109*H109</f>
        <v>0</v>
      </c>
      <c r="U109" s="35"/>
      <c r="V109" s="35"/>
      <c r="W109" s="35"/>
      <c r="X109" s="35"/>
      <c r="Y109" s="35"/>
      <c r="Z109" s="35"/>
      <c r="AA109" s="35"/>
      <c r="AB109" s="35"/>
      <c r="AC109" s="35"/>
      <c r="AD109" s="35"/>
      <c r="AE109" s="35"/>
      <c r="AR109" s="185" t="s">
        <v>134</v>
      </c>
      <c r="AT109" s="185" t="s">
        <v>120</v>
      </c>
      <c r="AU109" s="185" t="s">
        <v>85</v>
      </c>
      <c r="AY109" s="18" t="s">
        <v>117</v>
      </c>
      <c r="BE109" s="186">
        <f>IF(N109="základní",J109,0)</f>
        <v>0</v>
      </c>
      <c r="BF109" s="186">
        <f>IF(N109="snížená",J109,0)</f>
        <v>0</v>
      </c>
      <c r="BG109" s="186">
        <f>IF(N109="zákl. přenesená",J109,0)</f>
        <v>0</v>
      </c>
      <c r="BH109" s="186">
        <f>IF(N109="sníž. přenesená",J109,0)</f>
        <v>0</v>
      </c>
      <c r="BI109" s="186">
        <f>IF(N109="nulová",J109,0)</f>
        <v>0</v>
      </c>
      <c r="BJ109" s="18" t="s">
        <v>83</v>
      </c>
      <c r="BK109" s="186">
        <f>ROUND(I109*H109,2)</f>
        <v>0</v>
      </c>
      <c r="BL109" s="18" t="s">
        <v>134</v>
      </c>
      <c r="BM109" s="185" t="s">
        <v>191</v>
      </c>
    </row>
    <row r="110" spans="1:65" s="2" customFormat="1" ht="48.75">
      <c r="A110" s="35"/>
      <c r="B110" s="36"/>
      <c r="C110" s="37"/>
      <c r="D110" s="194" t="s">
        <v>192</v>
      </c>
      <c r="E110" s="37"/>
      <c r="F110" s="225" t="s">
        <v>193</v>
      </c>
      <c r="G110" s="37"/>
      <c r="H110" s="37"/>
      <c r="I110" s="226"/>
      <c r="J110" s="37"/>
      <c r="K110" s="37"/>
      <c r="L110" s="40"/>
      <c r="M110" s="227"/>
      <c r="N110" s="228"/>
      <c r="O110" s="65"/>
      <c r="P110" s="65"/>
      <c r="Q110" s="65"/>
      <c r="R110" s="65"/>
      <c r="S110" s="65"/>
      <c r="T110" s="66"/>
      <c r="U110" s="35"/>
      <c r="V110" s="35"/>
      <c r="W110" s="35"/>
      <c r="X110" s="35"/>
      <c r="Y110" s="35"/>
      <c r="Z110" s="35"/>
      <c r="AA110" s="35"/>
      <c r="AB110" s="35"/>
      <c r="AC110" s="35"/>
      <c r="AD110" s="35"/>
      <c r="AE110" s="35"/>
      <c r="AT110" s="18" t="s">
        <v>192</v>
      </c>
      <c r="AU110" s="18" t="s">
        <v>85</v>
      </c>
    </row>
    <row r="111" spans="1:65" s="14" customFormat="1" ht="11.25">
      <c r="B111" s="203"/>
      <c r="C111" s="204"/>
      <c r="D111" s="194" t="s">
        <v>184</v>
      </c>
      <c r="E111" s="205" t="s">
        <v>19</v>
      </c>
      <c r="F111" s="206" t="s">
        <v>194</v>
      </c>
      <c r="G111" s="204"/>
      <c r="H111" s="207">
        <v>23.2</v>
      </c>
      <c r="I111" s="208"/>
      <c r="J111" s="204"/>
      <c r="K111" s="204"/>
      <c r="L111" s="209"/>
      <c r="M111" s="210"/>
      <c r="N111" s="211"/>
      <c r="O111" s="211"/>
      <c r="P111" s="211"/>
      <c r="Q111" s="211"/>
      <c r="R111" s="211"/>
      <c r="S111" s="211"/>
      <c r="T111" s="212"/>
      <c r="AT111" s="213" t="s">
        <v>184</v>
      </c>
      <c r="AU111" s="213" t="s">
        <v>85</v>
      </c>
      <c r="AV111" s="14" t="s">
        <v>85</v>
      </c>
      <c r="AW111" s="14" t="s">
        <v>37</v>
      </c>
      <c r="AX111" s="14" t="s">
        <v>83</v>
      </c>
      <c r="AY111" s="213" t="s">
        <v>117</v>
      </c>
    </row>
    <row r="112" spans="1:65" s="2" customFormat="1" ht="14.45" customHeight="1">
      <c r="A112" s="35"/>
      <c r="B112" s="36"/>
      <c r="C112" s="174" t="s">
        <v>130</v>
      </c>
      <c r="D112" s="174" t="s">
        <v>120</v>
      </c>
      <c r="E112" s="175" t="s">
        <v>195</v>
      </c>
      <c r="F112" s="176" t="s">
        <v>196</v>
      </c>
      <c r="G112" s="177" t="s">
        <v>182</v>
      </c>
      <c r="H112" s="178">
        <v>20.2</v>
      </c>
      <c r="I112" s="179"/>
      <c r="J112" s="180">
        <f>ROUND(I112*H112,2)</f>
        <v>0</v>
      </c>
      <c r="K112" s="176" t="s">
        <v>123</v>
      </c>
      <c r="L112" s="40"/>
      <c r="M112" s="181" t="s">
        <v>19</v>
      </c>
      <c r="N112" s="182" t="s">
        <v>46</v>
      </c>
      <c r="O112" s="65"/>
      <c r="P112" s="183">
        <f>O112*H112</f>
        <v>0</v>
      </c>
      <c r="Q112" s="183">
        <v>0</v>
      </c>
      <c r="R112" s="183">
        <f>Q112*H112</f>
        <v>0</v>
      </c>
      <c r="S112" s="183">
        <v>0</v>
      </c>
      <c r="T112" s="184">
        <f>S112*H112</f>
        <v>0</v>
      </c>
      <c r="U112" s="35"/>
      <c r="V112" s="35"/>
      <c r="W112" s="35"/>
      <c r="X112" s="35"/>
      <c r="Y112" s="35"/>
      <c r="Z112" s="35"/>
      <c r="AA112" s="35"/>
      <c r="AB112" s="35"/>
      <c r="AC112" s="35"/>
      <c r="AD112" s="35"/>
      <c r="AE112" s="35"/>
      <c r="AR112" s="185" t="s">
        <v>134</v>
      </c>
      <c r="AT112" s="185" t="s">
        <v>120</v>
      </c>
      <c r="AU112" s="185" t="s">
        <v>85</v>
      </c>
      <c r="AY112" s="18" t="s">
        <v>117</v>
      </c>
      <c r="BE112" s="186">
        <f>IF(N112="základní",J112,0)</f>
        <v>0</v>
      </c>
      <c r="BF112" s="186">
        <f>IF(N112="snížená",J112,0)</f>
        <v>0</v>
      </c>
      <c r="BG112" s="186">
        <f>IF(N112="zákl. přenesená",J112,0)</f>
        <v>0</v>
      </c>
      <c r="BH112" s="186">
        <f>IF(N112="sníž. přenesená",J112,0)</f>
        <v>0</v>
      </c>
      <c r="BI112" s="186">
        <f>IF(N112="nulová",J112,0)</f>
        <v>0</v>
      </c>
      <c r="BJ112" s="18" t="s">
        <v>83</v>
      </c>
      <c r="BK112" s="186">
        <f>ROUND(I112*H112,2)</f>
        <v>0</v>
      </c>
      <c r="BL112" s="18" t="s">
        <v>134</v>
      </c>
      <c r="BM112" s="185" t="s">
        <v>197</v>
      </c>
    </row>
    <row r="113" spans="1:65" s="14" customFormat="1" ht="11.25">
      <c r="B113" s="203"/>
      <c r="C113" s="204"/>
      <c r="D113" s="194" t="s">
        <v>184</v>
      </c>
      <c r="E113" s="205" t="s">
        <v>19</v>
      </c>
      <c r="F113" s="206" t="s">
        <v>198</v>
      </c>
      <c r="G113" s="204"/>
      <c r="H113" s="207">
        <v>20.2</v>
      </c>
      <c r="I113" s="208"/>
      <c r="J113" s="204"/>
      <c r="K113" s="204"/>
      <c r="L113" s="209"/>
      <c r="M113" s="210"/>
      <c r="N113" s="211"/>
      <c r="O113" s="211"/>
      <c r="P113" s="211"/>
      <c r="Q113" s="211"/>
      <c r="R113" s="211"/>
      <c r="S113" s="211"/>
      <c r="T113" s="212"/>
      <c r="AT113" s="213" t="s">
        <v>184</v>
      </c>
      <c r="AU113" s="213" t="s">
        <v>85</v>
      </c>
      <c r="AV113" s="14" t="s">
        <v>85</v>
      </c>
      <c r="AW113" s="14" t="s">
        <v>37</v>
      </c>
      <c r="AX113" s="14" t="s">
        <v>83</v>
      </c>
      <c r="AY113" s="213" t="s">
        <v>117</v>
      </c>
    </row>
    <row r="114" spans="1:65" s="2" customFormat="1" ht="14.45" customHeight="1">
      <c r="A114" s="35"/>
      <c r="B114" s="36"/>
      <c r="C114" s="174" t="s">
        <v>134</v>
      </c>
      <c r="D114" s="174" t="s">
        <v>120</v>
      </c>
      <c r="E114" s="175" t="s">
        <v>199</v>
      </c>
      <c r="F114" s="176" t="s">
        <v>200</v>
      </c>
      <c r="G114" s="177" t="s">
        <v>182</v>
      </c>
      <c r="H114" s="178">
        <v>40.4</v>
      </c>
      <c r="I114" s="179"/>
      <c r="J114" s="180">
        <f>ROUND(I114*H114,2)</f>
        <v>0</v>
      </c>
      <c r="K114" s="176" t="s">
        <v>123</v>
      </c>
      <c r="L114" s="40"/>
      <c r="M114" s="181" t="s">
        <v>19</v>
      </c>
      <c r="N114" s="182" t="s">
        <v>46</v>
      </c>
      <c r="O114" s="65"/>
      <c r="P114" s="183">
        <f>O114*H114</f>
        <v>0</v>
      </c>
      <c r="Q114" s="183">
        <v>0</v>
      </c>
      <c r="R114" s="183">
        <f>Q114*H114</f>
        <v>0</v>
      </c>
      <c r="S114" s="183">
        <v>0</v>
      </c>
      <c r="T114" s="184">
        <f>S114*H114</f>
        <v>0</v>
      </c>
      <c r="U114" s="35"/>
      <c r="V114" s="35"/>
      <c r="W114" s="35"/>
      <c r="X114" s="35"/>
      <c r="Y114" s="35"/>
      <c r="Z114" s="35"/>
      <c r="AA114" s="35"/>
      <c r="AB114" s="35"/>
      <c r="AC114" s="35"/>
      <c r="AD114" s="35"/>
      <c r="AE114" s="35"/>
      <c r="AR114" s="185" t="s">
        <v>134</v>
      </c>
      <c r="AT114" s="185" t="s">
        <v>120</v>
      </c>
      <c r="AU114" s="185" t="s">
        <v>85</v>
      </c>
      <c r="AY114" s="18" t="s">
        <v>117</v>
      </c>
      <c r="BE114" s="186">
        <f>IF(N114="základní",J114,0)</f>
        <v>0</v>
      </c>
      <c r="BF114" s="186">
        <f>IF(N114="snížená",J114,0)</f>
        <v>0</v>
      </c>
      <c r="BG114" s="186">
        <f>IF(N114="zákl. přenesená",J114,0)</f>
        <v>0</v>
      </c>
      <c r="BH114" s="186">
        <f>IF(N114="sníž. přenesená",J114,0)</f>
        <v>0</v>
      </c>
      <c r="BI114" s="186">
        <f>IF(N114="nulová",J114,0)</f>
        <v>0</v>
      </c>
      <c r="BJ114" s="18" t="s">
        <v>83</v>
      </c>
      <c r="BK114" s="186">
        <f>ROUND(I114*H114,2)</f>
        <v>0</v>
      </c>
      <c r="BL114" s="18" t="s">
        <v>134</v>
      </c>
      <c r="BM114" s="185" t="s">
        <v>201</v>
      </c>
    </row>
    <row r="115" spans="1:65" s="14" customFormat="1" ht="11.25">
      <c r="B115" s="203"/>
      <c r="C115" s="204"/>
      <c r="D115" s="194" t="s">
        <v>184</v>
      </c>
      <c r="E115" s="205" t="s">
        <v>19</v>
      </c>
      <c r="F115" s="206" t="s">
        <v>198</v>
      </c>
      <c r="G115" s="204"/>
      <c r="H115" s="207">
        <v>20.2</v>
      </c>
      <c r="I115" s="208"/>
      <c r="J115" s="204"/>
      <c r="K115" s="204"/>
      <c r="L115" s="209"/>
      <c r="M115" s="210"/>
      <c r="N115" s="211"/>
      <c r="O115" s="211"/>
      <c r="P115" s="211"/>
      <c r="Q115" s="211"/>
      <c r="R115" s="211"/>
      <c r="S115" s="211"/>
      <c r="T115" s="212"/>
      <c r="AT115" s="213" t="s">
        <v>184</v>
      </c>
      <c r="AU115" s="213" t="s">
        <v>85</v>
      </c>
      <c r="AV115" s="14" t="s">
        <v>85</v>
      </c>
      <c r="AW115" s="14" t="s">
        <v>37</v>
      </c>
      <c r="AX115" s="14" t="s">
        <v>83</v>
      </c>
      <c r="AY115" s="213" t="s">
        <v>117</v>
      </c>
    </row>
    <row r="116" spans="1:65" s="14" customFormat="1" ht="11.25">
      <c r="B116" s="203"/>
      <c r="C116" s="204"/>
      <c r="D116" s="194" t="s">
        <v>184</v>
      </c>
      <c r="E116" s="204"/>
      <c r="F116" s="206" t="s">
        <v>202</v>
      </c>
      <c r="G116" s="204"/>
      <c r="H116" s="207">
        <v>40.4</v>
      </c>
      <c r="I116" s="208"/>
      <c r="J116" s="204"/>
      <c r="K116" s="204"/>
      <c r="L116" s="209"/>
      <c r="M116" s="210"/>
      <c r="N116" s="211"/>
      <c r="O116" s="211"/>
      <c r="P116" s="211"/>
      <c r="Q116" s="211"/>
      <c r="R116" s="211"/>
      <c r="S116" s="211"/>
      <c r="T116" s="212"/>
      <c r="AT116" s="213" t="s">
        <v>184</v>
      </c>
      <c r="AU116" s="213" t="s">
        <v>85</v>
      </c>
      <c r="AV116" s="14" t="s">
        <v>85</v>
      </c>
      <c r="AW116" s="14" t="s">
        <v>4</v>
      </c>
      <c r="AX116" s="14" t="s">
        <v>83</v>
      </c>
      <c r="AY116" s="213" t="s">
        <v>117</v>
      </c>
    </row>
    <row r="117" spans="1:65" s="12" customFormat="1" ht="22.9" customHeight="1">
      <c r="B117" s="158"/>
      <c r="C117" s="159"/>
      <c r="D117" s="160" t="s">
        <v>74</v>
      </c>
      <c r="E117" s="172" t="s">
        <v>203</v>
      </c>
      <c r="F117" s="172" t="s">
        <v>204</v>
      </c>
      <c r="G117" s="159"/>
      <c r="H117" s="159"/>
      <c r="I117" s="162"/>
      <c r="J117" s="173">
        <f>BK117</f>
        <v>0</v>
      </c>
      <c r="K117" s="159"/>
      <c r="L117" s="164"/>
      <c r="M117" s="165"/>
      <c r="N117" s="166"/>
      <c r="O117" s="166"/>
      <c r="P117" s="167">
        <f>SUM(P118:P159)</f>
        <v>0</v>
      </c>
      <c r="Q117" s="166"/>
      <c r="R117" s="167">
        <f>SUM(R118:R159)</f>
        <v>0</v>
      </c>
      <c r="S117" s="166"/>
      <c r="T117" s="168">
        <f>SUM(T118:T159)</f>
        <v>3.4928000000000008</v>
      </c>
      <c r="AR117" s="169" t="s">
        <v>83</v>
      </c>
      <c r="AT117" s="170" t="s">
        <v>74</v>
      </c>
      <c r="AU117" s="170" t="s">
        <v>83</v>
      </c>
      <c r="AY117" s="169" t="s">
        <v>117</v>
      </c>
      <c r="BK117" s="171">
        <f>SUM(BK118:BK159)</f>
        <v>0</v>
      </c>
    </row>
    <row r="118" spans="1:65" s="2" customFormat="1" ht="14.45" customHeight="1">
      <c r="A118" s="35"/>
      <c r="B118" s="36"/>
      <c r="C118" s="174" t="s">
        <v>116</v>
      </c>
      <c r="D118" s="174" t="s">
        <v>120</v>
      </c>
      <c r="E118" s="175" t="s">
        <v>205</v>
      </c>
      <c r="F118" s="176" t="s">
        <v>206</v>
      </c>
      <c r="G118" s="177" t="s">
        <v>207</v>
      </c>
      <c r="H118" s="178">
        <v>2</v>
      </c>
      <c r="I118" s="179"/>
      <c r="J118" s="180">
        <f>ROUND(I118*H118,2)</f>
        <v>0</v>
      </c>
      <c r="K118" s="176" t="s">
        <v>123</v>
      </c>
      <c r="L118" s="40"/>
      <c r="M118" s="181" t="s">
        <v>19</v>
      </c>
      <c r="N118" s="182" t="s">
        <v>46</v>
      </c>
      <c r="O118" s="65"/>
      <c r="P118" s="183">
        <f>O118*H118</f>
        <v>0</v>
      </c>
      <c r="Q118" s="183">
        <v>0</v>
      </c>
      <c r="R118" s="183">
        <f>Q118*H118</f>
        <v>0</v>
      </c>
      <c r="S118" s="183">
        <v>0</v>
      </c>
      <c r="T118" s="184">
        <f>S118*H118</f>
        <v>0</v>
      </c>
      <c r="U118" s="35"/>
      <c r="V118" s="35"/>
      <c r="W118" s="35"/>
      <c r="X118" s="35"/>
      <c r="Y118" s="35"/>
      <c r="Z118" s="35"/>
      <c r="AA118" s="35"/>
      <c r="AB118" s="35"/>
      <c r="AC118" s="35"/>
      <c r="AD118" s="35"/>
      <c r="AE118" s="35"/>
      <c r="AR118" s="185" t="s">
        <v>134</v>
      </c>
      <c r="AT118" s="185" t="s">
        <v>120</v>
      </c>
      <c r="AU118" s="185" t="s">
        <v>85</v>
      </c>
      <c r="AY118" s="18" t="s">
        <v>117</v>
      </c>
      <c r="BE118" s="186">
        <f>IF(N118="základní",J118,0)</f>
        <v>0</v>
      </c>
      <c r="BF118" s="186">
        <f>IF(N118="snížená",J118,0)</f>
        <v>0</v>
      </c>
      <c r="BG118" s="186">
        <f>IF(N118="zákl. přenesená",J118,0)</f>
        <v>0</v>
      </c>
      <c r="BH118" s="186">
        <f>IF(N118="sníž. přenesená",J118,0)</f>
        <v>0</v>
      </c>
      <c r="BI118" s="186">
        <f>IF(N118="nulová",J118,0)</f>
        <v>0</v>
      </c>
      <c r="BJ118" s="18" t="s">
        <v>83</v>
      </c>
      <c r="BK118" s="186">
        <f>ROUND(I118*H118,2)</f>
        <v>0</v>
      </c>
      <c r="BL118" s="18" t="s">
        <v>134</v>
      </c>
      <c r="BM118" s="185" t="s">
        <v>208</v>
      </c>
    </row>
    <row r="119" spans="1:65" s="2" customFormat="1" ht="39">
      <c r="A119" s="35"/>
      <c r="B119" s="36"/>
      <c r="C119" s="37"/>
      <c r="D119" s="194" t="s">
        <v>192</v>
      </c>
      <c r="E119" s="37"/>
      <c r="F119" s="225" t="s">
        <v>209</v>
      </c>
      <c r="G119" s="37"/>
      <c r="H119" s="37"/>
      <c r="I119" s="226"/>
      <c r="J119" s="37"/>
      <c r="K119" s="37"/>
      <c r="L119" s="40"/>
      <c r="M119" s="227"/>
      <c r="N119" s="228"/>
      <c r="O119" s="65"/>
      <c r="P119" s="65"/>
      <c r="Q119" s="65"/>
      <c r="R119" s="65"/>
      <c r="S119" s="65"/>
      <c r="T119" s="66"/>
      <c r="U119" s="35"/>
      <c r="V119" s="35"/>
      <c r="W119" s="35"/>
      <c r="X119" s="35"/>
      <c r="Y119" s="35"/>
      <c r="Z119" s="35"/>
      <c r="AA119" s="35"/>
      <c r="AB119" s="35"/>
      <c r="AC119" s="35"/>
      <c r="AD119" s="35"/>
      <c r="AE119" s="35"/>
      <c r="AT119" s="18" t="s">
        <v>192</v>
      </c>
      <c r="AU119" s="18" t="s">
        <v>85</v>
      </c>
    </row>
    <row r="120" spans="1:65" s="2" customFormat="1" ht="14.45" customHeight="1">
      <c r="A120" s="35"/>
      <c r="B120" s="36"/>
      <c r="C120" s="174" t="s">
        <v>145</v>
      </c>
      <c r="D120" s="174" t="s">
        <v>120</v>
      </c>
      <c r="E120" s="175" t="s">
        <v>210</v>
      </c>
      <c r="F120" s="176" t="s">
        <v>211</v>
      </c>
      <c r="G120" s="177" t="s">
        <v>207</v>
      </c>
      <c r="H120" s="178">
        <v>14</v>
      </c>
      <c r="I120" s="179"/>
      <c r="J120" s="180">
        <f>ROUND(I120*H120,2)</f>
        <v>0</v>
      </c>
      <c r="K120" s="176" t="s">
        <v>123</v>
      </c>
      <c r="L120" s="40"/>
      <c r="M120" s="181" t="s">
        <v>19</v>
      </c>
      <c r="N120" s="182" t="s">
        <v>46</v>
      </c>
      <c r="O120" s="65"/>
      <c r="P120" s="183">
        <f>O120*H120</f>
        <v>0</v>
      </c>
      <c r="Q120" s="183">
        <v>0</v>
      </c>
      <c r="R120" s="183">
        <f>Q120*H120</f>
        <v>0</v>
      </c>
      <c r="S120" s="183">
        <v>0</v>
      </c>
      <c r="T120" s="184">
        <f>S120*H120</f>
        <v>0</v>
      </c>
      <c r="U120" s="35"/>
      <c r="V120" s="35"/>
      <c r="W120" s="35"/>
      <c r="X120" s="35"/>
      <c r="Y120" s="35"/>
      <c r="Z120" s="35"/>
      <c r="AA120" s="35"/>
      <c r="AB120" s="35"/>
      <c r="AC120" s="35"/>
      <c r="AD120" s="35"/>
      <c r="AE120" s="35"/>
      <c r="AR120" s="185" t="s">
        <v>134</v>
      </c>
      <c r="AT120" s="185" t="s">
        <v>120</v>
      </c>
      <c r="AU120" s="185" t="s">
        <v>85</v>
      </c>
      <c r="AY120" s="18" t="s">
        <v>117</v>
      </c>
      <c r="BE120" s="186">
        <f>IF(N120="základní",J120,0)</f>
        <v>0</v>
      </c>
      <c r="BF120" s="186">
        <f>IF(N120="snížená",J120,0)</f>
        <v>0</v>
      </c>
      <c r="BG120" s="186">
        <f>IF(N120="zákl. přenesená",J120,0)</f>
        <v>0</v>
      </c>
      <c r="BH120" s="186">
        <f>IF(N120="sníž. přenesená",J120,0)</f>
        <v>0</v>
      </c>
      <c r="BI120" s="186">
        <f>IF(N120="nulová",J120,0)</f>
        <v>0</v>
      </c>
      <c r="BJ120" s="18" t="s">
        <v>83</v>
      </c>
      <c r="BK120" s="186">
        <f>ROUND(I120*H120,2)</f>
        <v>0</v>
      </c>
      <c r="BL120" s="18" t="s">
        <v>134</v>
      </c>
      <c r="BM120" s="185" t="s">
        <v>212</v>
      </c>
    </row>
    <row r="121" spans="1:65" s="2" customFormat="1" ht="39">
      <c r="A121" s="35"/>
      <c r="B121" s="36"/>
      <c r="C121" s="37"/>
      <c r="D121" s="194" t="s">
        <v>192</v>
      </c>
      <c r="E121" s="37"/>
      <c r="F121" s="225" t="s">
        <v>209</v>
      </c>
      <c r="G121" s="37"/>
      <c r="H121" s="37"/>
      <c r="I121" s="226"/>
      <c r="J121" s="37"/>
      <c r="K121" s="37"/>
      <c r="L121" s="40"/>
      <c r="M121" s="227"/>
      <c r="N121" s="228"/>
      <c r="O121" s="65"/>
      <c r="P121" s="65"/>
      <c r="Q121" s="65"/>
      <c r="R121" s="65"/>
      <c r="S121" s="65"/>
      <c r="T121" s="66"/>
      <c r="U121" s="35"/>
      <c r="V121" s="35"/>
      <c r="W121" s="35"/>
      <c r="X121" s="35"/>
      <c r="Y121" s="35"/>
      <c r="Z121" s="35"/>
      <c r="AA121" s="35"/>
      <c r="AB121" s="35"/>
      <c r="AC121" s="35"/>
      <c r="AD121" s="35"/>
      <c r="AE121" s="35"/>
      <c r="AT121" s="18" t="s">
        <v>192</v>
      </c>
      <c r="AU121" s="18" t="s">
        <v>85</v>
      </c>
    </row>
    <row r="122" spans="1:65" s="2" customFormat="1" ht="14.45" customHeight="1">
      <c r="A122" s="35"/>
      <c r="B122" s="36"/>
      <c r="C122" s="174" t="s">
        <v>151</v>
      </c>
      <c r="D122" s="174" t="s">
        <v>120</v>
      </c>
      <c r="E122" s="175" t="s">
        <v>213</v>
      </c>
      <c r="F122" s="176" t="s">
        <v>214</v>
      </c>
      <c r="G122" s="177" t="s">
        <v>207</v>
      </c>
      <c r="H122" s="178">
        <v>2</v>
      </c>
      <c r="I122" s="179"/>
      <c r="J122" s="180">
        <f>ROUND(I122*H122,2)</f>
        <v>0</v>
      </c>
      <c r="K122" s="176" t="s">
        <v>123</v>
      </c>
      <c r="L122" s="40"/>
      <c r="M122" s="181" t="s">
        <v>19</v>
      </c>
      <c r="N122" s="182" t="s">
        <v>46</v>
      </c>
      <c r="O122" s="65"/>
      <c r="P122" s="183">
        <f>O122*H122</f>
        <v>0</v>
      </c>
      <c r="Q122" s="183">
        <v>0</v>
      </c>
      <c r="R122" s="183">
        <f>Q122*H122</f>
        <v>0</v>
      </c>
      <c r="S122" s="183">
        <v>0</v>
      </c>
      <c r="T122" s="184">
        <f>S122*H122</f>
        <v>0</v>
      </c>
      <c r="U122" s="35"/>
      <c r="V122" s="35"/>
      <c r="W122" s="35"/>
      <c r="X122" s="35"/>
      <c r="Y122" s="35"/>
      <c r="Z122" s="35"/>
      <c r="AA122" s="35"/>
      <c r="AB122" s="35"/>
      <c r="AC122" s="35"/>
      <c r="AD122" s="35"/>
      <c r="AE122" s="35"/>
      <c r="AR122" s="185" t="s">
        <v>134</v>
      </c>
      <c r="AT122" s="185" t="s">
        <v>120</v>
      </c>
      <c r="AU122" s="185" t="s">
        <v>85</v>
      </c>
      <c r="AY122" s="18" t="s">
        <v>117</v>
      </c>
      <c r="BE122" s="186">
        <f>IF(N122="základní",J122,0)</f>
        <v>0</v>
      </c>
      <c r="BF122" s="186">
        <f>IF(N122="snížená",J122,0)</f>
        <v>0</v>
      </c>
      <c r="BG122" s="186">
        <f>IF(N122="zákl. přenesená",J122,0)</f>
        <v>0</v>
      </c>
      <c r="BH122" s="186">
        <f>IF(N122="sníž. přenesená",J122,0)</f>
        <v>0</v>
      </c>
      <c r="BI122" s="186">
        <f>IF(N122="nulová",J122,0)</f>
        <v>0</v>
      </c>
      <c r="BJ122" s="18" t="s">
        <v>83</v>
      </c>
      <c r="BK122" s="186">
        <f>ROUND(I122*H122,2)</f>
        <v>0</v>
      </c>
      <c r="BL122" s="18" t="s">
        <v>134</v>
      </c>
      <c r="BM122" s="185" t="s">
        <v>215</v>
      </c>
    </row>
    <row r="123" spans="1:65" s="2" customFormat="1" ht="29.25">
      <c r="A123" s="35"/>
      <c r="B123" s="36"/>
      <c r="C123" s="37"/>
      <c r="D123" s="194" t="s">
        <v>192</v>
      </c>
      <c r="E123" s="37"/>
      <c r="F123" s="225" t="s">
        <v>216</v>
      </c>
      <c r="G123" s="37"/>
      <c r="H123" s="37"/>
      <c r="I123" s="226"/>
      <c r="J123" s="37"/>
      <c r="K123" s="37"/>
      <c r="L123" s="40"/>
      <c r="M123" s="227"/>
      <c r="N123" s="228"/>
      <c r="O123" s="65"/>
      <c r="P123" s="65"/>
      <c r="Q123" s="65"/>
      <c r="R123" s="65"/>
      <c r="S123" s="65"/>
      <c r="T123" s="66"/>
      <c r="U123" s="35"/>
      <c r="V123" s="35"/>
      <c r="W123" s="35"/>
      <c r="X123" s="35"/>
      <c r="Y123" s="35"/>
      <c r="Z123" s="35"/>
      <c r="AA123" s="35"/>
      <c r="AB123" s="35"/>
      <c r="AC123" s="35"/>
      <c r="AD123" s="35"/>
      <c r="AE123" s="35"/>
      <c r="AT123" s="18" t="s">
        <v>192</v>
      </c>
      <c r="AU123" s="18" t="s">
        <v>85</v>
      </c>
    </row>
    <row r="124" spans="1:65" s="2" customFormat="1" ht="24.2" customHeight="1">
      <c r="A124" s="35"/>
      <c r="B124" s="36"/>
      <c r="C124" s="174" t="s">
        <v>217</v>
      </c>
      <c r="D124" s="174" t="s">
        <v>120</v>
      </c>
      <c r="E124" s="175" t="s">
        <v>218</v>
      </c>
      <c r="F124" s="176" t="s">
        <v>219</v>
      </c>
      <c r="G124" s="177" t="s">
        <v>182</v>
      </c>
      <c r="H124" s="178">
        <v>20.2</v>
      </c>
      <c r="I124" s="179"/>
      <c r="J124" s="180">
        <f>ROUND(I124*H124,2)</f>
        <v>0</v>
      </c>
      <c r="K124" s="176" t="s">
        <v>123</v>
      </c>
      <c r="L124" s="40"/>
      <c r="M124" s="181" t="s">
        <v>19</v>
      </c>
      <c r="N124" s="182" t="s">
        <v>46</v>
      </c>
      <c r="O124" s="65"/>
      <c r="P124" s="183">
        <f>O124*H124</f>
        <v>0</v>
      </c>
      <c r="Q124" s="183">
        <v>0</v>
      </c>
      <c r="R124" s="183">
        <f>Q124*H124</f>
        <v>0</v>
      </c>
      <c r="S124" s="183">
        <v>3.5000000000000003E-2</v>
      </c>
      <c r="T124" s="184">
        <f>S124*H124</f>
        <v>0.70700000000000007</v>
      </c>
      <c r="U124" s="35"/>
      <c r="V124" s="35"/>
      <c r="W124" s="35"/>
      <c r="X124" s="35"/>
      <c r="Y124" s="35"/>
      <c r="Z124" s="35"/>
      <c r="AA124" s="35"/>
      <c r="AB124" s="35"/>
      <c r="AC124" s="35"/>
      <c r="AD124" s="35"/>
      <c r="AE124" s="35"/>
      <c r="AR124" s="185" t="s">
        <v>134</v>
      </c>
      <c r="AT124" s="185" t="s">
        <v>120</v>
      </c>
      <c r="AU124" s="185" t="s">
        <v>85</v>
      </c>
      <c r="AY124" s="18" t="s">
        <v>117</v>
      </c>
      <c r="BE124" s="186">
        <f>IF(N124="základní",J124,0)</f>
        <v>0</v>
      </c>
      <c r="BF124" s="186">
        <f>IF(N124="snížená",J124,0)</f>
        <v>0</v>
      </c>
      <c r="BG124" s="186">
        <f>IF(N124="zákl. přenesená",J124,0)</f>
        <v>0</v>
      </c>
      <c r="BH124" s="186">
        <f>IF(N124="sníž. přenesená",J124,0)</f>
        <v>0</v>
      </c>
      <c r="BI124" s="186">
        <f>IF(N124="nulová",J124,0)</f>
        <v>0</v>
      </c>
      <c r="BJ124" s="18" t="s">
        <v>83</v>
      </c>
      <c r="BK124" s="186">
        <f>ROUND(I124*H124,2)</f>
        <v>0</v>
      </c>
      <c r="BL124" s="18" t="s">
        <v>134</v>
      </c>
      <c r="BM124" s="185" t="s">
        <v>220</v>
      </c>
    </row>
    <row r="125" spans="1:65" s="2" customFormat="1" ht="29.25">
      <c r="A125" s="35"/>
      <c r="B125" s="36"/>
      <c r="C125" s="37"/>
      <c r="D125" s="194" t="s">
        <v>192</v>
      </c>
      <c r="E125" s="37"/>
      <c r="F125" s="225" t="s">
        <v>221</v>
      </c>
      <c r="G125" s="37"/>
      <c r="H125" s="37"/>
      <c r="I125" s="226"/>
      <c r="J125" s="37"/>
      <c r="K125" s="37"/>
      <c r="L125" s="40"/>
      <c r="M125" s="227"/>
      <c r="N125" s="228"/>
      <c r="O125" s="65"/>
      <c r="P125" s="65"/>
      <c r="Q125" s="65"/>
      <c r="R125" s="65"/>
      <c r="S125" s="65"/>
      <c r="T125" s="66"/>
      <c r="U125" s="35"/>
      <c r="V125" s="35"/>
      <c r="W125" s="35"/>
      <c r="X125" s="35"/>
      <c r="Y125" s="35"/>
      <c r="Z125" s="35"/>
      <c r="AA125" s="35"/>
      <c r="AB125" s="35"/>
      <c r="AC125" s="35"/>
      <c r="AD125" s="35"/>
      <c r="AE125" s="35"/>
      <c r="AT125" s="18" t="s">
        <v>192</v>
      </c>
      <c r="AU125" s="18" t="s">
        <v>85</v>
      </c>
    </row>
    <row r="126" spans="1:65" s="14" customFormat="1" ht="11.25">
      <c r="B126" s="203"/>
      <c r="C126" s="204"/>
      <c r="D126" s="194" t="s">
        <v>184</v>
      </c>
      <c r="E126" s="205" t="s">
        <v>19</v>
      </c>
      <c r="F126" s="206" t="s">
        <v>198</v>
      </c>
      <c r="G126" s="204"/>
      <c r="H126" s="207">
        <v>20.2</v>
      </c>
      <c r="I126" s="208"/>
      <c r="J126" s="204"/>
      <c r="K126" s="204"/>
      <c r="L126" s="209"/>
      <c r="M126" s="210"/>
      <c r="N126" s="211"/>
      <c r="O126" s="211"/>
      <c r="P126" s="211"/>
      <c r="Q126" s="211"/>
      <c r="R126" s="211"/>
      <c r="S126" s="211"/>
      <c r="T126" s="212"/>
      <c r="AT126" s="213" t="s">
        <v>184</v>
      </c>
      <c r="AU126" s="213" t="s">
        <v>85</v>
      </c>
      <c r="AV126" s="14" t="s">
        <v>85</v>
      </c>
      <c r="AW126" s="14" t="s">
        <v>37</v>
      </c>
      <c r="AX126" s="14" t="s">
        <v>83</v>
      </c>
      <c r="AY126" s="213" t="s">
        <v>117</v>
      </c>
    </row>
    <row r="127" spans="1:65" s="2" customFormat="1" ht="14.45" customHeight="1">
      <c r="A127" s="35"/>
      <c r="B127" s="36"/>
      <c r="C127" s="174" t="s">
        <v>203</v>
      </c>
      <c r="D127" s="174" t="s">
        <v>120</v>
      </c>
      <c r="E127" s="175" t="s">
        <v>222</v>
      </c>
      <c r="F127" s="176" t="s">
        <v>223</v>
      </c>
      <c r="G127" s="177" t="s">
        <v>224</v>
      </c>
      <c r="H127" s="178">
        <v>8</v>
      </c>
      <c r="I127" s="179"/>
      <c r="J127" s="180">
        <f>ROUND(I127*H127,2)</f>
        <v>0</v>
      </c>
      <c r="K127" s="176" t="s">
        <v>123</v>
      </c>
      <c r="L127" s="40"/>
      <c r="M127" s="181" t="s">
        <v>19</v>
      </c>
      <c r="N127" s="182" t="s">
        <v>46</v>
      </c>
      <c r="O127" s="65"/>
      <c r="P127" s="183">
        <f>O127*H127</f>
        <v>0</v>
      </c>
      <c r="Q127" s="183">
        <v>0</v>
      </c>
      <c r="R127" s="183">
        <f>Q127*H127</f>
        <v>0</v>
      </c>
      <c r="S127" s="183">
        <v>7.0000000000000001E-3</v>
      </c>
      <c r="T127" s="184">
        <f>S127*H127</f>
        <v>5.6000000000000001E-2</v>
      </c>
      <c r="U127" s="35"/>
      <c r="V127" s="35"/>
      <c r="W127" s="35"/>
      <c r="X127" s="35"/>
      <c r="Y127" s="35"/>
      <c r="Z127" s="35"/>
      <c r="AA127" s="35"/>
      <c r="AB127" s="35"/>
      <c r="AC127" s="35"/>
      <c r="AD127" s="35"/>
      <c r="AE127" s="35"/>
      <c r="AR127" s="185" t="s">
        <v>134</v>
      </c>
      <c r="AT127" s="185" t="s">
        <v>120</v>
      </c>
      <c r="AU127" s="185" t="s">
        <v>85</v>
      </c>
      <c r="AY127" s="18" t="s">
        <v>117</v>
      </c>
      <c r="BE127" s="186">
        <f>IF(N127="základní",J127,0)</f>
        <v>0</v>
      </c>
      <c r="BF127" s="186">
        <f>IF(N127="snížená",J127,0)</f>
        <v>0</v>
      </c>
      <c r="BG127" s="186">
        <f>IF(N127="zákl. přenesená",J127,0)</f>
        <v>0</v>
      </c>
      <c r="BH127" s="186">
        <f>IF(N127="sníž. přenesená",J127,0)</f>
        <v>0</v>
      </c>
      <c r="BI127" s="186">
        <f>IF(N127="nulová",J127,0)</f>
        <v>0</v>
      </c>
      <c r="BJ127" s="18" t="s">
        <v>83</v>
      </c>
      <c r="BK127" s="186">
        <f>ROUND(I127*H127,2)</f>
        <v>0</v>
      </c>
      <c r="BL127" s="18" t="s">
        <v>134</v>
      </c>
      <c r="BM127" s="185" t="s">
        <v>225</v>
      </c>
    </row>
    <row r="128" spans="1:65" s="2" customFormat="1" ht="29.25">
      <c r="A128" s="35"/>
      <c r="B128" s="36"/>
      <c r="C128" s="37"/>
      <c r="D128" s="194" t="s">
        <v>192</v>
      </c>
      <c r="E128" s="37"/>
      <c r="F128" s="225" t="s">
        <v>226</v>
      </c>
      <c r="G128" s="37"/>
      <c r="H128" s="37"/>
      <c r="I128" s="226"/>
      <c r="J128" s="37"/>
      <c r="K128" s="37"/>
      <c r="L128" s="40"/>
      <c r="M128" s="227"/>
      <c r="N128" s="228"/>
      <c r="O128" s="65"/>
      <c r="P128" s="65"/>
      <c r="Q128" s="65"/>
      <c r="R128" s="65"/>
      <c r="S128" s="65"/>
      <c r="T128" s="66"/>
      <c r="U128" s="35"/>
      <c r="V128" s="35"/>
      <c r="W128" s="35"/>
      <c r="X128" s="35"/>
      <c r="Y128" s="35"/>
      <c r="Z128" s="35"/>
      <c r="AA128" s="35"/>
      <c r="AB128" s="35"/>
      <c r="AC128" s="35"/>
      <c r="AD128" s="35"/>
      <c r="AE128" s="35"/>
      <c r="AT128" s="18" t="s">
        <v>192</v>
      </c>
      <c r="AU128" s="18" t="s">
        <v>85</v>
      </c>
    </row>
    <row r="129" spans="1:65" s="14" customFormat="1" ht="11.25">
      <c r="B129" s="203"/>
      <c r="C129" s="204"/>
      <c r="D129" s="194" t="s">
        <v>184</v>
      </c>
      <c r="E129" s="205" t="s">
        <v>19</v>
      </c>
      <c r="F129" s="206" t="s">
        <v>227</v>
      </c>
      <c r="G129" s="204"/>
      <c r="H129" s="207">
        <v>8</v>
      </c>
      <c r="I129" s="208"/>
      <c r="J129" s="204"/>
      <c r="K129" s="204"/>
      <c r="L129" s="209"/>
      <c r="M129" s="210"/>
      <c r="N129" s="211"/>
      <c r="O129" s="211"/>
      <c r="P129" s="211"/>
      <c r="Q129" s="211"/>
      <c r="R129" s="211"/>
      <c r="S129" s="211"/>
      <c r="T129" s="212"/>
      <c r="AT129" s="213" t="s">
        <v>184</v>
      </c>
      <c r="AU129" s="213" t="s">
        <v>85</v>
      </c>
      <c r="AV129" s="14" t="s">
        <v>85</v>
      </c>
      <c r="AW129" s="14" t="s">
        <v>37</v>
      </c>
      <c r="AX129" s="14" t="s">
        <v>83</v>
      </c>
      <c r="AY129" s="213" t="s">
        <v>117</v>
      </c>
    </row>
    <row r="130" spans="1:65" s="2" customFormat="1" ht="14.45" customHeight="1">
      <c r="A130" s="35"/>
      <c r="B130" s="36"/>
      <c r="C130" s="174" t="s">
        <v>228</v>
      </c>
      <c r="D130" s="174" t="s">
        <v>120</v>
      </c>
      <c r="E130" s="175" t="s">
        <v>229</v>
      </c>
      <c r="F130" s="176" t="s">
        <v>230</v>
      </c>
      <c r="G130" s="177" t="s">
        <v>224</v>
      </c>
      <c r="H130" s="178">
        <v>16</v>
      </c>
      <c r="I130" s="179"/>
      <c r="J130" s="180">
        <f>ROUND(I130*H130,2)</f>
        <v>0</v>
      </c>
      <c r="K130" s="176" t="s">
        <v>123</v>
      </c>
      <c r="L130" s="40"/>
      <c r="M130" s="181" t="s">
        <v>19</v>
      </c>
      <c r="N130" s="182" t="s">
        <v>46</v>
      </c>
      <c r="O130" s="65"/>
      <c r="P130" s="183">
        <f>O130*H130</f>
        <v>0</v>
      </c>
      <c r="Q130" s="183">
        <v>0</v>
      </c>
      <c r="R130" s="183">
        <f>Q130*H130</f>
        <v>0</v>
      </c>
      <c r="S130" s="183">
        <v>2.2000000000000001E-3</v>
      </c>
      <c r="T130" s="184">
        <f>S130*H130</f>
        <v>3.5200000000000002E-2</v>
      </c>
      <c r="U130" s="35"/>
      <c r="V130" s="35"/>
      <c r="W130" s="35"/>
      <c r="X130" s="35"/>
      <c r="Y130" s="35"/>
      <c r="Z130" s="35"/>
      <c r="AA130" s="35"/>
      <c r="AB130" s="35"/>
      <c r="AC130" s="35"/>
      <c r="AD130" s="35"/>
      <c r="AE130" s="35"/>
      <c r="AR130" s="185" t="s">
        <v>134</v>
      </c>
      <c r="AT130" s="185" t="s">
        <v>120</v>
      </c>
      <c r="AU130" s="185" t="s">
        <v>85</v>
      </c>
      <c r="AY130" s="18" t="s">
        <v>117</v>
      </c>
      <c r="BE130" s="186">
        <f>IF(N130="základní",J130,0)</f>
        <v>0</v>
      </c>
      <c r="BF130" s="186">
        <f>IF(N130="snížená",J130,0)</f>
        <v>0</v>
      </c>
      <c r="BG130" s="186">
        <f>IF(N130="zákl. přenesená",J130,0)</f>
        <v>0</v>
      </c>
      <c r="BH130" s="186">
        <f>IF(N130="sníž. přenesená",J130,0)</f>
        <v>0</v>
      </c>
      <c r="BI130" s="186">
        <f>IF(N130="nulová",J130,0)</f>
        <v>0</v>
      </c>
      <c r="BJ130" s="18" t="s">
        <v>83</v>
      </c>
      <c r="BK130" s="186">
        <f>ROUND(I130*H130,2)</f>
        <v>0</v>
      </c>
      <c r="BL130" s="18" t="s">
        <v>134</v>
      </c>
      <c r="BM130" s="185" t="s">
        <v>231</v>
      </c>
    </row>
    <row r="131" spans="1:65" s="2" customFormat="1" ht="29.25">
      <c r="A131" s="35"/>
      <c r="B131" s="36"/>
      <c r="C131" s="37"/>
      <c r="D131" s="194" t="s">
        <v>192</v>
      </c>
      <c r="E131" s="37"/>
      <c r="F131" s="225" t="s">
        <v>226</v>
      </c>
      <c r="G131" s="37"/>
      <c r="H131" s="37"/>
      <c r="I131" s="226"/>
      <c r="J131" s="37"/>
      <c r="K131" s="37"/>
      <c r="L131" s="40"/>
      <c r="M131" s="227"/>
      <c r="N131" s="228"/>
      <c r="O131" s="65"/>
      <c r="P131" s="65"/>
      <c r="Q131" s="65"/>
      <c r="R131" s="65"/>
      <c r="S131" s="65"/>
      <c r="T131" s="66"/>
      <c r="U131" s="35"/>
      <c r="V131" s="35"/>
      <c r="W131" s="35"/>
      <c r="X131" s="35"/>
      <c r="Y131" s="35"/>
      <c r="Z131" s="35"/>
      <c r="AA131" s="35"/>
      <c r="AB131" s="35"/>
      <c r="AC131" s="35"/>
      <c r="AD131" s="35"/>
      <c r="AE131" s="35"/>
      <c r="AT131" s="18" t="s">
        <v>192</v>
      </c>
      <c r="AU131" s="18" t="s">
        <v>85</v>
      </c>
    </row>
    <row r="132" spans="1:65" s="14" customFormat="1" ht="11.25">
      <c r="B132" s="203"/>
      <c r="C132" s="204"/>
      <c r="D132" s="194" t="s">
        <v>184</v>
      </c>
      <c r="E132" s="205" t="s">
        <v>19</v>
      </c>
      <c r="F132" s="206" t="s">
        <v>232</v>
      </c>
      <c r="G132" s="204"/>
      <c r="H132" s="207">
        <v>16</v>
      </c>
      <c r="I132" s="208"/>
      <c r="J132" s="204"/>
      <c r="K132" s="204"/>
      <c r="L132" s="209"/>
      <c r="M132" s="210"/>
      <c r="N132" s="211"/>
      <c r="O132" s="211"/>
      <c r="P132" s="211"/>
      <c r="Q132" s="211"/>
      <c r="R132" s="211"/>
      <c r="S132" s="211"/>
      <c r="T132" s="212"/>
      <c r="AT132" s="213" t="s">
        <v>184</v>
      </c>
      <c r="AU132" s="213" t="s">
        <v>85</v>
      </c>
      <c r="AV132" s="14" t="s">
        <v>85</v>
      </c>
      <c r="AW132" s="14" t="s">
        <v>37</v>
      </c>
      <c r="AX132" s="14" t="s">
        <v>83</v>
      </c>
      <c r="AY132" s="213" t="s">
        <v>117</v>
      </c>
    </row>
    <row r="133" spans="1:65" s="2" customFormat="1" ht="14.45" customHeight="1">
      <c r="A133" s="35"/>
      <c r="B133" s="36"/>
      <c r="C133" s="174" t="s">
        <v>233</v>
      </c>
      <c r="D133" s="174" t="s">
        <v>120</v>
      </c>
      <c r="E133" s="175" t="s">
        <v>234</v>
      </c>
      <c r="F133" s="176" t="s">
        <v>235</v>
      </c>
      <c r="G133" s="177" t="s">
        <v>224</v>
      </c>
      <c r="H133" s="178">
        <v>6</v>
      </c>
      <c r="I133" s="179"/>
      <c r="J133" s="180">
        <f>ROUND(I133*H133,2)</f>
        <v>0</v>
      </c>
      <c r="K133" s="176" t="s">
        <v>123</v>
      </c>
      <c r="L133" s="40"/>
      <c r="M133" s="181" t="s">
        <v>19</v>
      </c>
      <c r="N133" s="182" t="s">
        <v>46</v>
      </c>
      <c r="O133" s="65"/>
      <c r="P133" s="183">
        <f>O133*H133</f>
        <v>0</v>
      </c>
      <c r="Q133" s="183">
        <v>0</v>
      </c>
      <c r="R133" s="183">
        <f>Q133*H133</f>
        <v>0</v>
      </c>
      <c r="S133" s="183">
        <v>3.0000000000000001E-3</v>
      </c>
      <c r="T133" s="184">
        <f>S133*H133</f>
        <v>1.8000000000000002E-2</v>
      </c>
      <c r="U133" s="35"/>
      <c r="V133" s="35"/>
      <c r="W133" s="35"/>
      <c r="X133" s="35"/>
      <c r="Y133" s="35"/>
      <c r="Z133" s="35"/>
      <c r="AA133" s="35"/>
      <c r="AB133" s="35"/>
      <c r="AC133" s="35"/>
      <c r="AD133" s="35"/>
      <c r="AE133" s="35"/>
      <c r="AR133" s="185" t="s">
        <v>134</v>
      </c>
      <c r="AT133" s="185" t="s">
        <v>120</v>
      </c>
      <c r="AU133" s="185" t="s">
        <v>85</v>
      </c>
      <c r="AY133" s="18" t="s">
        <v>117</v>
      </c>
      <c r="BE133" s="186">
        <f>IF(N133="základní",J133,0)</f>
        <v>0</v>
      </c>
      <c r="BF133" s="186">
        <f>IF(N133="snížená",J133,0)</f>
        <v>0</v>
      </c>
      <c r="BG133" s="186">
        <f>IF(N133="zákl. přenesená",J133,0)</f>
        <v>0</v>
      </c>
      <c r="BH133" s="186">
        <f>IF(N133="sníž. přenesená",J133,0)</f>
        <v>0</v>
      </c>
      <c r="BI133" s="186">
        <f>IF(N133="nulová",J133,0)</f>
        <v>0</v>
      </c>
      <c r="BJ133" s="18" t="s">
        <v>83</v>
      </c>
      <c r="BK133" s="186">
        <f>ROUND(I133*H133,2)</f>
        <v>0</v>
      </c>
      <c r="BL133" s="18" t="s">
        <v>134</v>
      </c>
      <c r="BM133" s="185" t="s">
        <v>236</v>
      </c>
    </row>
    <row r="134" spans="1:65" s="2" customFormat="1" ht="29.25">
      <c r="A134" s="35"/>
      <c r="B134" s="36"/>
      <c r="C134" s="37"/>
      <c r="D134" s="194" t="s">
        <v>192</v>
      </c>
      <c r="E134" s="37"/>
      <c r="F134" s="225" t="s">
        <v>226</v>
      </c>
      <c r="G134" s="37"/>
      <c r="H134" s="37"/>
      <c r="I134" s="226"/>
      <c r="J134" s="37"/>
      <c r="K134" s="37"/>
      <c r="L134" s="40"/>
      <c r="M134" s="227"/>
      <c r="N134" s="228"/>
      <c r="O134" s="65"/>
      <c r="P134" s="65"/>
      <c r="Q134" s="65"/>
      <c r="R134" s="65"/>
      <c r="S134" s="65"/>
      <c r="T134" s="66"/>
      <c r="U134" s="35"/>
      <c r="V134" s="35"/>
      <c r="W134" s="35"/>
      <c r="X134" s="35"/>
      <c r="Y134" s="35"/>
      <c r="Z134" s="35"/>
      <c r="AA134" s="35"/>
      <c r="AB134" s="35"/>
      <c r="AC134" s="35"/>
      <c r="AD134" s="35"/>
      <c r="AE134" s="35"/>
      <c r="AT134" s="18" t="s">
        <v>192</v>
      </c>
      <c r="AU134" s="18" t="s">
        <v>85</v>
      </c>
    </row>
    <row r="135" spans="1:65" s="14" customFormat="1" ht="11.25">
      <c r="B135" s="203"/>
      <c r="C135" s="204"/>
      <c r="D135" s="194" t="s">
        <v>184</v>
      </c>
      <c r="E135" s="205" t="s">
        <v>19</v>
      </c>
      <c r="F135" s="206" t="s">
        <v>237</v>
      </c>
      <c r="G135" s="204"/>
      <c r="H135" s="207">
        <v>6</v>
      </c>
      <c r="I135" s="208"/>
      <c r="J135" s="204"/>
      <c r="K135" s="204"/>
      <c r="L135" s="209"/>
      <c r="M135" s="210"/>
      <c r="N135" s="211"/>
      <c r="O135" s="211"/>
      <c r="P135" s="211"/>
      <c r="Q135" s="211"/>
      <c r="R135" s="211"/>
      <c r="S135" s="211"/>
      <c r="T135" s="212"/>
      <c r="AT135" s="213" t="s">
        <v>184</v>
      </c>
      <c r="AU135" s="213" t="s">
        <v>85</v>
      </c>
      <c r="AV135" s="14" t="s">
        <v>85</v>
      </c>
      <c r="AW135" s="14" t="s">
        <v>37</v>
      </c>
      <c r="AX135" s="14" t="s">
        <v>83</v>
      </c>
      <c r="AY135" s="213" t="s">
        <v>117</v>
      </c>
    </row>
    <row r="136" spans="1:65" s="2" customFormat="1" ht="24.2" customHeight="1">
      <c r="A136" s="35"/>
      <c r="B136" s="36"/>
      <c r="C136" s="174" t="s">
        <v>238</v>
      </c>
      <c r="D136" s="174" t="s">
        <v>120</v>
      </c>
      <c r="E136" s="175" t="s">
        <v>239</v>
      </c>
      <c r="F136" s="176" t="s">
        <v>240</v>
      </c>
      <c r="G136" s="177" t="s">
        <v>241</v>
      </c>
      <c r="H136" s="178">
        <v>1</v>
      </c>
      <c r="I136" s="179"/>
      <c r="J136" s="180">
        <f>ROUND(I136*H136,2)</f>
        <v>0</v>
      </c>
      <c r="K136" s="176" t="s">
        <v>123</v>
      </c>
      <c r="L136" s="40"/>
      <c r="M136" s="181" t="s">
        <v>19</v>
      </c>
      <c r="N136" s="182" t="s">
        <v>46</v>
      </c>
      <c r="O136" s="65"/>
      <c r="P136" s="183">
        <f>O136*H136</f>
        <v>0</v>
      </c>
      <c r="Q136" s="183">
        <v>0</v>
      </c>
      <c r="R136" s="183">
        <f>Q136*H136</f>
        <v>0</v>
      </c>
      <c r="S136" s="183">
        <v>3.2000000000000001E-2</v>
      </c>
      <c r="T136" s="184">
        <f>S136*H136</f>
        <v>3.2000000000000001E-2</v>
      </c>
      <c r="U136" s="35"/>
      <c r="V136" s="35"/>
      <c r="W136" s="35"/>
      <c r="X136" s="35"/>
      <c r="Y136" s="35"/>
      <c r="Z136" s="35"/>
      <c r="AA136" s="35"/>
      <c r="AB136" s="35"/>
      <c r="AC136" s="35"/>
      <c r="AD136" s="35"/>
      <c r="AE136" s="35"/>
      <c r="AR136" s="185" t="s">
        <v>134</v>
      </c>
      <c r="AT136" s="185" t="s">
        <v>120</v>
      </c>
      <c r="AU136" s="185" t="s">
        <v>85</v>
      </c>
      <c r="AY136" s="18" t="s">
        <v>117</v>
      </c>
      <c r="BE136" s="186">
        <f>IF(N136="základní",J136,0)</f>
        <v>0</v>
      </c>
      <c r="BF136" s="186">
        <f>IF(N136="snížená",J136,0)</f>
        <v>0</v>
      </c>
      <c r="BG136" s="186">
        <f>IF(N136="zákl. přenesená",J136,0)</f>
        <v>0</v>
      </c>
      <c r="BH136" s="186">
        <f>IF(N136="sníž. přenesená",J136,0)</f>
        <v>0</v>
      </c>
      <c r="BI136" s="186">
        <f>IF(N136="nulová",J136,0)</f>
        <v>0</v>
      </c>
      <c r="BJ136" s="18" t="s">
        <v>83</v>
      </c>
      <c r="BK136" s="186">
        <f>ROUND(I136*H136,2)</f>
        <v>0</v>
      </c>
      <c r="BL136" s="18" t="s">
        <v>134</v>
      </c>
      <c r="BM136" s="185" t="s">
        <v>242</v>
      </c>
    </row>
    <row r="137" spans="1:65" s="2" customFormat="1" ht="14.45" customHeight="1">
      <c r="A137" s="35"/>
      <c r="B137" s="36"/>
      <c r="C137" s="174" t="s">
        <v>243</v>
      </c>
      <c r="D137" s="174" t="s">
        <v>120</v>
      </c>
      <c r="E137" s="175" t="s">
        <v>244</v>
      </c>
      <c r="F137" s="176" t="s">
        <v>245</v>
      </c>
      <c r="G137" s="177" t="s">
        <v>224</v>
      </c>
      <c r="H137" s="178">
        <v>16</v>
      </c>
      <c r="I137" s="179"/>
      <c r="J137" s="180">
        <f>ROUND(I137*H137,2)</f>
        <v>0</v>
      </c>
      <c r="K137" s="176" t="s">
        <v>123</v>
      </c>
      <c r="L137" s="40"/>
      <c r="M137" s="181" t="s">
        <v>19</v>
      </c>
      <c r="N137" s="182" t="s">
        <v>46</v>
      </c>
      <c r="O137" s="65"/>
      <c r="P137" s="183">
        <f>O137*H137</f>
        <v>0</v>
      </c>
      <c r="Q137" s="183">
        <v>0</v>
      </c>
      <c r="R137" s="183">
        <f>Q137*H137</f>
        <v>0</v>
      </c>
      <c r="S137" s="183">
        <v>8.9999999999999993E-3</v>
      </c>
      <c r="T137" s="184">
        <f>S137*H137</f>
        <v>0.14399999999999999</v>
      </c>
      <c r="U137" s="35"/>
      <c r="V137" s="35"/>
      <c r="W137" s="35"/>
      <c r="X137" s="35"/>
      <c r="Y137" s="35"/>
      <c r="Z137" s="35"/>
      <c r="AA137" s="35"/>
      <c r="AB137" s="35"/>
      <c r="AC137" s="35"/>
      <c r="AD137" s="35"/>
      <c r="AE137" s="35"/>
      <c r="AR137" s="185" t="s">
        <v>134</v>
      </c>
      <c r="AT137" s="185" t="s">
        <v>120</v>
      </c>
      <c r="AU137" s="185" t="s">
        <v>85</v>
      </c>
      <c r="AY137" s="18" t="s">
        <v>117</v>
      </c>
      <c r="BE137" s="186">
        <f>IF(N137="základní",J137,0)</f>
        <v>0</v>
      </c>
      <c r="BF137" s="186">
        <f>IF(N137="snížená",J137,0)</f>
        <v>0</v>
      </c>
      <c r="BG137" s="186">
        <f>IF(N137="zákl. přenesená",J137,0)</f>
        <v>0</v>
      </c>
      <c r="BH137" s="186">
        <f>IF(N137="sníž. přenesená",J137,0)</f>
        <v>0</v>
      </c>
      <c r="BI137" s="186">
        <f>IF(N137="nulová",J137,0)</f>
        <v>0</v>
      </c>
      <c r="BJ137" s="18" t="s">
        <v>83</v>
      </c>
      <c r="BK137" s="186">
        <f>ROUND(I137*H137,2)</f>
        <v>0</v>
      </c>
      <c r="BL137" s="18" t="s">
        <v>134</v>
      </c>
      <c r="BM137" s="185" t="s">
        <v>246</v>
      </c>
    </row>
    <row r="138" spans="1:65" s="14" customFormat="1" ht="11.25">
      <c r="B138" s="203"/>
      <c r="C138" s="204"/>
      <c r="D138" s="194" t="s">
        <v>184</v>
      </c>
      <c r="E138" s="205" t="s">
        <v>19</v>
      </c>
      <c r="F138" s="206" t="s">
        <v>247</v>
      </c>
      <c r="G138" s="204"/>
      <c r="H138" s="207">
        <v>16</v>
      </c>
      <c r="I138" s="208"/>
      <c r="J138" s="204"/>
      <c r="K138" s="204"/>
      <c r="L138" s="209"/>
      <c r="M138" s="210"/>
      <c r="N138" s="211"/>
      <c r="O138" s="211"/>
      <c r="P138" s="211"/>
      <c r="Q138" s="211"/>
      <c r="R138" s="211"/>
      <c r="S138" s="211"/>
      <c r="T138" s="212"/>
      <c r="AT138" s="213" t="s">
        <v>184</v>
      </c>
      <c r="AU138" s="213" t="s">
        <v>85</v>
      </c>
      <c r="AV138" s="14" t="s">
        <v>85</v>
      </c>
      <c r="AW138" s="14" t="s">
        <v>37</v>
      </c>
      <c r="AX138" s="14" t="s">
        <v>83</v>
      </c>
      <c r="AY138" s="213" t="s">
        <v>117</v>
      </c>
    </row>
    <row r="139" spans="1:65" s="2" customFormat="1" ht="14.45" customHeight="1">
      <c r="A139" s="35"/>
      <c r="B139" s="36"/>
      <c r="C139" s="174" t="s">
        <v>248</v>
      </c>
      <c r="D139" s="174" t="s">
        <v>120</v>
      </c>
      <c r="E139" s="175" t="s">
        <v>249</v>
      </c>
      <c r="F139" s="176" t="s">
        <v>250</v>
      </c>
      <c r="G139" s="177" t="s">
        <v>224</v>
      </c>
      <c r="H139" s="178">
        <v>60.4</v>
      </c>
      <c r="I139" s="179"/>
      <c r="J139" s="180">
        <f>ROUND(I139*H139,2)</f>
        <v>0</v>
      </c>
      <c r="K139" s="176" t="s">
        <v>123</v>
      </c>
      <c r="L139" s="40"/>
      <c r="M139" s="181" t="s">
        <v>19</v>
      </c>
      <c r="N139" s="182" t="s">
        <v>46</v>
      </c>
      <c r="O139" s="65"/>
      <c r="P139" s="183">
        <f>O139*H139</f>
        <v>0</v>
      </c>
      <c r="Q139" s="183">
        <v>0</v>
      </c>
      <c r="R139" s="183">
        <f>Q139*H139</f>
        <v>0</v>
      </c>
      <c r="S139" s="183">
        <v>2E-3</v>
      </c>
      <c r="T139" s="184">
        <f>S139*H139</f>
        <v>0.1208</v>
      </c>
      <c r="U139" s="35"/>
      <c r="V139" s="35"/>
      <c r="W139" s="35"/>
      <c r="X139" s="35"/>
      <c r="Y139" s="35"/>
      <c r="Z139" s="35"/>
      <c r="AA139" s="35"/>
      <c r="AB139" s="35"/>
      <c r="AC139" s="35"/>
      <c r="AD139" s="35"/>
      <c r="AE139" s="35"/>
      <c r="AR139" s="185" t="s">
        <v>134</v>
      </c>
      <c r="AT139" s="185" t="s">
        <v>120</v>
      </c>
      <c r="AU139" s="185" t="s">
        <v>85</v>
      </c>
      <c r="AY139" s="18" t="s">
        <v>117</v>
      </c>
      <c r="BE139" s="186">
        <f>IF(N139="základní",J139,0)</f>
        <v>0</v>
      </c>
      <c r="BF139" s="186">
        <f>IF(N139="snížená",J139,0)</f>
        <v>0</v>
      </c>
      <c r="BG139" s="186">
        <f>IF(N139="zákl. přenesená",J139,0)</f>
        <v>0</v>
      </c>
      <c r="BH139" s="186">
        <f>IF(N139="sníž. přenesená",J139,0)</f>
        <v>0</v>
      </c>
      <c r="BI139" s="186">
        <f>IF(N139="nulová",J139,0)</f>
        <v>0</v>
      </c>
      <c r="BJ139" s="18" t="s">
        <v>83</v>
      </c>
      <c r="BK139" s="186">
        <f>ROUND(I139*H139,2)</f>
        <v>0</v>
      </c>
      <c r="BL139" s="18" t="s">
        <v>134</v>
      </c>
      <c r="BM139" s="185" t="s">
        <v>251</v>
      </c>
    </row>
    <row r="140" spans="1:65" s="14" customFormat="1" ht="11.25">
      <c r="B140" s="203"/>
      <c r="C140" s="204"/>
      <c r="D140" s="194" t="s">
        <v>184</v>
      </c>
      <c r="E140" s="205" t="s">
        <v>19</v>
      </c>
      <c r="F140" s="206" t="s">
        <v>252</v>
      </c>
      <c r="G140" s="204"/>
      <c r="H140" s="207">
        <v>60.4</v>
      </c>
      <c r="I140" s="208"/>
      <c r="J140" s="204"/>
      <c r="K140" s="204"/>
      <c r="L140" s="209"/>
      <c r="M140" s="210"/>
      <c r="N140" s="211"/>
      <c r="O140" s="211"/>
      <c r="P140" s="211"/>
      <c r="Q140" s="211"/>
      <c r="R140" s="211"/>
      <c r="S140" s="211"/>
      <c r="T140" s="212"/>
      <c r="AT140" s="213" t="s">
        <v>184</v>
      </c>
      <c r="AU140" s="213" t="s">
        <v>85</v>
      </c>
      <c r="AV140" s="14" t="s">
        <v>85</v>
      </c>
      <c r="AW140" s="14" t="s">
        <v>37</v>
      </c>
      <c r="AX140" s="14" t="s">
        <v>83</v>
      </c>
      <c r="AY140" s="213" t="s">
        <v>117</v>
      </c>
    </row>
    <row r="141" spans="1:65" s="2" customFormat="1" ht="24.2" customHeight="1">
      <c r="A141" s="35"/>
      <c r="B141" s="36"/>
      <c r="C141" s="174" t="s">
        <v>8</v>
      </c>
      <c r="D141" s="174" t="s">
        <v>120</v>
      </c>
      <c r="E141" s="175" t="s">
        <v>253</v>
      </c>
      <c r="F141" s="176" t="s">
        <v>254</v>
      </c>
      <c r="G141" s="177" t="s">
        <v>182</v>
      </c>
      <c r="H141" s="178">
        <v>44.08</v>
      </c>
      <c r="I141" s="179"/>
      <c r="J141" s="180">
        <f>ROUND(I141*H141,2)</f>
        <v>0</v>
      </c>
      <c r="K141" s="176" t="s">
        <v>123</v>
      </c>
      <c r="L141" s="40"/>
      <c r="M141" s="181" t="s">
        <v>19</v>
      </c>
      <c r="N141" s="182" t="s">
        <v>46</v>
      </c>
      <c r="O141" s="65"/>
      <c r="P141" s="183">
        <f>O141*H141</f>
        <v>0</v>
      </c>
      <c r="Q141" s="183">
        <v>0</v>
      </c>
      <c r="R141" s="183">
        <f>Q141*H141</f>
        <v>0</v>
      </c>
      <c r="S141" s="183">
        <v>5.0000000000000001E-3</v>
      </c>
      <c r="T141" s="184">
        <f>S141*H141</f>
        <v>0.22039999999999998</v>
      </c>
      <c r="U141" s="35"/>
      <c r="V141" s="35"/>
      <c r="W141" s="35"/>
      <c r="X141" s="35"/>
      <c r="Y141" s="35"/>
      <c r="Z141" s="35"/>
      <c r="AA141" s="35"/>
      <c r="AB141" s="35"/>
      <c r="AC141" s="35"/>
      <c r="AD141" s="35"/>
      <c r="AE141" s="35"/>
      <c r="AR141" s="185" t="s">
        <v>134</v>
      </c>
      <c r="AT141" s="185" t="s">
        <v>120</v>
      </c>
      <c r="AU141" s="185" t="s">
        <v>85</v>
      </c>
      <c r="AY141" s="18" t="s">
        <v>117</v>
      </c>
      <c r="BE141" s="186">
        <f>IF(N141="základní",J141,0)</f>
        <v>0</v>
      </c>
      <c r="BF141" s="186">
        <f>IF(N141="snížená",J141,0)</f>
        <v>0</v>
      </c>
      <c r="BG141" s="186">
        <f>IF(N141="zákl. přenesená",J141,0)</f>
        <v>0</v>
      </c>
      <c r="BH141" s="186">
        <f>IF(N141="sníž. přenesená",J141,0)</f>
        <v>0</v>
      </c>
      <c r="BI141" s="186">
        <f>IF(N141="nulová",J141,0)</f>
        <v>0</v>
      </c>
      <c r="BJ141" s="18" t="s">
        <v>83</v>
      </c>
      <c r="BK141" s="186">
        <f>ROUND(I141*H141,2)</f>
        <v>0</v>
      </c>
      <c r="BL141" s="18" t="s">
        <v>134</v>
      </c>
      <c r="BM141" s="185" t="s">
        <v>255</v>
      </c>
    </row>
    <row r="142" spans="1:65" s="13" customFormat="1" ht="11.25">
      <c r="B142" s="192"/>
      <c r="C142" s="193"/>
      <c r="D142" s="194" t="s">
        <v>184</v>
      </c>
      <c r="E142" s="195" t="s">
        <v>19</v>
      </c>
      <c r="F142" s="196" t="s">
        <v>185</v>
      </c>
      <c r="G142" s="193"/>
      <c r="H142" s="195" t="s">
        <v>19</v>
      </c>
      <c r="I142" s="197"/>
      <c r="J142" s="193"/>
      <c r="K142" s="193"/>
      <c r="L142" s="198"/>
      <c r="M142" s="199"/>
      <c r="N142" s="200"/>
      <c r="O142" s="200"/>
      <c r="P142" s="200"/>
      <c r="Q142" s="200"/>
      <c r="R142" s="200"/>
      <c r="S142" s="200"/>
      <c r="T142" s="201"/>
      <c r="AT142" s="202" t="s">
        <v>184</v>
      </c>
      <c r="AU142" s="202" t="s">
        <v>85</v>
      </c>
      <c r="AV142" s="13" t="s">
        <v>83</v>
      </c>
      <c r="AW142" s="13" t="s">
        <v>37</v>
      </c>
      <c r="AX142" s="13" t="s">
        <v>75</v>
      </c>
      <c r="AY142" s="202" t="s">
        <v>117</v>
      </c>
    </row>
    <row r="143" spans="1:65" s="14" customFormat="1" ht="11.25">
      <c r="B143" s="203"/>
      <c r="C143" s="204"/>
      <c r="D143" s="194" t="s">
        <v>184</v>
      </c>
      <c r="E143" s="205" t="s">
        <v>19</v>
      </c>
      <c r="F143" s="206" t="s">
        <v>186</v>
      </c>
      <c r="G143" s="204"/>
      <c r="H143" s="207">
        <v>22.04</v>
      </c>
      <c r="I143" s="208"/>
      <c r="J143" s="204"/>
      <c r="K143" s="204"/>
      <c r="L143" s="209"/>
      <c r="M143" s="210"/>
      <c r="N143" s="211"/>
      <c r="O143" s="211"/>
      <c r="P143" s="211"/>
      <c r="Q143" s="211"/>
      <c r="R143" s="211"/>
      <c r="S143" s="211"/>
      <c r="T143" s="212"/>
      <c r="AT143" s="213" t="s">
        <v>184</v>
      </c>
      <c r="AU143" s="213" t="s">
        <v>85</v>
      </c>
      <c r="AV143" s="14" t="s">
        <v>85</v>
      </c>
      <c r="AW143" s="14" t="s">
        <v>37</v>
      </c>
      <c r="AX143" s="14" t="s">
        <v>75</v>
      </c>
      <c r="AY143" s="213" t="s">
        <v>117</v>
      </c>
    </row>
    <row r="144" spans="1:65" s="13" customFormat="1" ht="11.25">
      <c r="B144" s="192"/>
      <c r="C144" s="193"/>
      <c r="D144" s="194" t="s">
        <v>184</v>
      </c>
      <c r="E144" s="195" t="s">
        <v>19</v>
      </c>
      <c r="F144" s="196" t="s">
        <v>187</v>
      </c>
      <c r="G144" s="193"/>
      <c r="H144" s="195" t="s">
        <v>19</v>
      </c>
      <c r="I144" s="197"/>
      <c r="J144" s="193"/>
      <c r="K144" s="193"/>
      <c r="L144" s="198"/>
      <c r="M144" s="199"/>
      <c r="N144" s="200"/>
      <c r="O144" s="200"/>
      <c r="P144" s="200"/>
      <c r="Q144" s="200"/>
      <c r="R144" s="200"/>
      <c r="S144" s="200"/>
      <c r="T144" s="201"/>
      <c r="AT144" s="202" t="s">
        <v>184</v>
      </c>
      <c r="AU144" s="202" t="s">
        <v>85</v>
      </c>
      <c r="AV144" s="13" t="s">
        <v>83</v>
      </c>
      <c r="AW144" s="13" t="s">
        <v>37</v>
      </c>
      <c r="AX144" s="13" t="s">
        <v>75</v>
      </c>
      <c r="AY144" s="202" t="s">
        <v>117</v>
      </c>
    </row>
    <row r="145" spans="1:65" s="14" customFormat="1" ht="11.25">
      <c r="B145" s="203"/>
      <c r="C145" s="204"/>
      <c r="D145" s="194" t="s">
        <v>184</v>
      </c>
      <c r="E145" s="205" t="s">
        <v>19</v>
      </c>
      <c r="F145" s="206" t="s">
        <v>186</v>
      </c>
      <c r="G145" s="204"/>
      <c r="H145" s="207">
        <v>22.04</v>
      </c>
      <c r="I145" s="208"/>
      <c r="J145" s="204"/>
      <c r="K145" s="204"/>
      <c r="L145" s="209"/>
      <c r="M145" s="210"/>
      <c r="N145" s="211"/>
      <c r="O145" s="211"/>
      <c r="P145" s="211"/>
      <c r="Q145" s="211"/>
      <c r="R145" s="211"/>
      <c r="S145" s="211"/>
      <c r="T145" s="212"/>
      <c r="AT145" s="213" t="s">
        <v>184</v>
      </c>
      <c r="AU145" s="213" t="s">
        <v>85</v>
      </c>
      <c r="AV145" s="14" t="s">
        <v>85</v>
      </c>
      <c r="AW145" s="14" t="s">
        <v>37</v>
      </c>
      <c r="AX145" s="14" t="s">
        <v>75</v>
      </c>
      <c r="AY145" s="213" t="s">
        <v>117</v>
      </c>
    </row>
    <row r="146" spans="1:65" s="15" customFormat="1" ht="11.25">
      <c r="B146" s="214"/>
      <c r="C146" s="215"/>
      <c r="D146" s="194" t="s">
        <v>184</v>
      </c>
      <c r="E146" s="216" t="s">
        <v>19</v>
      </c>
      <c r="F146" s="217" t="s">
        <v>188</v>
      </c>
      <c r="G146" s="215"/>
      <c r="H146" s="218">
        <v>44.08</v>
      </c>
      <c r="I146" s="219"/>
      <c r="J146" s="215"/>
      <c r="K146" s="215"/>
      <c r="L146" s="220"/>
      <c r="M146" s="221"/>
      <c r="N146" s="222"/>
      <c r="O146" s="222"/>
      <c r="P146" s="222"/>
      <c r="Q146" s="222"/>
      <c r="R146" s="222"/>
      <c r="S146" s="222"/>
      <c r="T146" s="223"/>
      <c r="AT146" s="224" t="s">
        <v>184</v>
      </c>
      <c r="AU146" s="224" t="s">
        <v>85</v>
      </c>
      <c r="AV146" s="15" t="s">
        <v>134</v>
      </c>
      <c r="AW146" s="15" t="s">
        <v>37</v>
      </c>
      <c r="AX146" s="15" t="s">
        <v>83</v>
      </c>
      <c r="AY146" s="224" t="s">
        <v>117</v>
      </c>
    </row>
    <row r="147" spans="1:65" s="2" customFormat="1" ht="24.2" customHeight="1">
      <c r="A147" s="35"/>
      <c r="B147" s="36"/>
      <c r="C147" s="174" t="s">
        <v>256</v>
      </c>
      <c r="D147" s="174" t="s">
        <v>120</v>
      </c>
      <c r="E147" s="175" t="s">
        <v>257</v>
      </c>
      <c r="F147" s="176" t="s">
        <v>258</v>
      </c>
      <c r="G147" s="177" t="s">
        <v>182</v>
      </c>
      <c r="H147" s="178">
        <v>17.62</v>
      </c>
      <c r="I147" s="179"/>
      <c r="J147" s="180">
        <f>ROUND(I147*H147,2)</f>
        <v>0</v>
      </c>
      <c r="K147" s="176" t="s">
        <v>123</v>
      </c>
      <c r="L147" s="40"/>
      <c r="M147" s="181" t="s">
        <v>19</v>
      </c>
      <c r="N147" s="182" t="s">
        <v>46</v>
      </c>
      <c r="O147" s="65"/>
      <c r="P147" s="183">
        <f>O147*H147</f>
        <v>0</v>
      </c>
      <c r="Q147" s="183">
        <v>0</v>
      </c>
      <c r="R147" s="183">
        <f>Q147*H147</f>
        <v>0</v>
      </c>
      <c r="S147" s="183">
        <v>0.05</v>
      </c>
      <c r="T147" s="184">
        <f>S147*H147</f>
        <v>0.88100000000000012</v>
      </c>
      <c r="U147" s="35"/>
      <c r="V147" s="35"/>
      <c r="W147" s="35"/>
      <c r="X147" s="35"/>
      <c r="Y147" s="35"/>
      <c r="Z147" s="35"/>
      <c r="AA147" s="35"/>
      <c r="AB147" s="35"/>
      <c r="AC147" s="35"/>
      <c r="AD147" s="35"/>
      <c r="AE147" s="35"/>
      <c r="AR147" s="185" t="s">
        <v>134</v>
      </c>
      <c r="AT147" s="185" t="s">
        <v>120</v>
      </c>
      <c r="AU147" s="185" t="s">
        <v>85</v>
      </c>
      <c r="AY147" s="18" t="s">
        <v>117</v>
      </c>
      <c r="BE147" s="186">
        <f>IF(N147="základní",J147,0)</f>
        <v>0</v>
      </c>
      <c r="BF147" s="186">
        <f>IF(N147="snížená",J147,0)</f>
        <v>0</v>
      </c>
      <c r="BG147" s="186">
        <f>IF(N147="zákl. přenesená",J147,0)</f>
        <v>0</v>
      </c>
      <c r="BH147" s="186">
        <f>IF(N147="sníž. přenesená",J147,0)</f>
        <v>0</v>
      </c>
      <c r="BI147" s="186">
        <f>IF(N147="nulová",J147,0)</f>
        <v>0</v>
      </c>
      <c r="BJ147" s="18" t="s">
        <v>83</v>
      </c>
      <c r="BK147" s="186">
        <f>ROUND(I147*H147,2)</f>
        <v>0</v>
      </c>
      <c r="BL147" s="18" t="s">
        <v>134</v>
      </c>
      <c r="BM147" s="185" t="s">
        <v>259</v>
      </c>
    </row>
    <row r="148" spans="1:65" s="13" customFormat="1" ht="11.25">
      <c r="B148" s="192"/>
      <c r="C148" s="193"/>
      <c r="D148" s="194" t="s">
        <v>184</v>
      </c>
      <c r="E148" s="195" t="s">
        <v>19</v>
      </c>
      <c r="F148" s="196" t="s">
        <v>185</v>
      </c>
      <c r="G148" s="193"/>
      <c r="H148" s="195" t="s">
        <v>19</v>
      </c>
      <c r="I148" s="197"/>
      <c r="J148" s="193"/>
      <c r="K148" s="193"/>
      <c r="L148" s="198"/>
      <c r="M148" s="199"/>
      <c r="N148" s="200"/>
      <c r="O148" s="200"/>
      <c r="P148" s="200"/>
      <c r="Q148" s="200"/>
      <c r="R148" s="200"/>
      <c r="S148" s="200"/>
      <c r="T148" s="201"/>
      <c r="AT148" s="202" t="s">
        <v>184</v>
      </c>
      <c r="AU148" s="202" t="s">
        <v>85</v>
      </c>
      <c r="AV148" s="13" t="s">
        <v>83</v>
      </c>
      <c r="AW148" s="13" t="s">
        <v>37</v>
      </c>
      <c r="AX148" s="13" t="s">
        <v>75</v>
      </c>
      <c r="AY148" s="202" t="s">
        <v>117</v>
      </c>
    </row>
    <row r="149" spans="1:65" s="14" customFormat="1" ht="11.25">
      <c r="B149" s="203"/>
      <c r="C149" s="204"/>
      <c r="D149" s="194" t="s">
        <v>184</v>
      </c>
      <c r="E149" s="205" t="s">
        <v>19</v>
      </c>
      <c r="F149" s="206" t="s">
        <v>260</v>
      </c>
      <c r="G149" s="204"/>
      <c r="H149" s="207">
        <v>8.81</v>
      </c>
      <c r="I149" s="208"/>
      <c r="J149" s="204"/>
      <c r="K149" s="204"/>
      <c r="L149" s="209"/>
      <c r="M149" s="210"/>
      <c r="N149" s="211"/>
      <c r="O149" s="211"/>
      <c r="P149" s="211"/>
      <c r="Q149" s="211"/>
      <c r="R149" s="211"/>
      <c r="S149" s="211"/>
      <c r="T149" s="212"/>
      <c r="AT149" s="213" t="s">
        <v>184</v>
      </c>
      <c r="AU149" s="213" t="s">
        <v>85</v>
      </c>
      <c r="AV149" s="14" t="s">
        <v>85</v>
      </c>
      <c r="AW149" s="14" t="s">
        <v>37</v>
      </c>
      <c r="AX149" s="14" t="s">
        <v>75</v>
      </c>
      <c r="AY149" s="213" t="s">
        <v>117</v>
      </c>
    </row>
    <row r="150" spans="1:65" s="13" customFormat="1" ht="11.25">
      <c r="B150" s="192"/>
      <c r="C150" s="193"/>
      <c r="D150" s="194" t="s">
        <v>184</v>
      </c>
      <c r="E150" s="195" t="s">
        <v>19</v>
      </c>
      <c r="F150" s="196" t="s">
        <v>187</v>
      </c>
      <c r="G150" s="193"/>
      <c r="H150" s="195" t="s">
        <v>19</v>
      </c>
      <c r="I150" s="197"/>
      <c r="J150" s="193"/>
      <c r="K150" s="193"/>
      <c r="L150" s="198"/>
      <c r="M150" s="199"/>
      <c r="N150" s="200"/>
      <c r="O150" s="200"/>
      <c r="P150" s="200"/>
      <c r="Q150" s="200"/>
      <c r="R150" s="200"/>
      <c r="S150" s="200"/>
      <c r="T150" s="201"/>
      <c r="AT150" s="202" t="s">
        <v>184</v>
      </c>
      <c r="AU150" s="202" t="s">
        <v>85</v>
      </c>
      <c r="AV150" s="13" t="s">
        <v>83</v>
      </c>
      <c r="AW150" s="13" t="s">
        <v>37</v>
      </c>
      <c r="AX150" s="13" t="s">
        <v>75</v>
      </c>
      <c r="AY150" s="202" t="s">
        <v>117</v>
      </c>
    </row>
    <row r="151" spans="1:65" s="14" customFormat="1" ht="11.25">
      <c r="B151" s="203"/>
      <c r="C151" s="204"/>
      <c r="D151" s="194" t="s">
        <v>184</v>
      </c>
      <c r="E151" s="205" t="s">
        <v>19</v>
      </c>
      <c r="F151" s="206" t="s">
        <v>260</v>
      </c>
      <c r="G151" s="204"/>
      <c r="H151" s="207">
        <v>8.81</v>
      </c>
      <c r="I151" s="208"/>
      <c r="J151" s="204"/>
      <c r="K151" s="204"/>
      <c r="L151" s="209"/>
      <c r="M151" s="210"/>
      <c r="N151" s="211"/>
      <c r="O151" s="211"/>
      <c r="P151" s="211"/>
      <c r="Q151" s="211"/>
      <c r="R151" s="211"/>
      <c r="S151" s="211"/>
      <c r="T151" s="212"/>
      <c r="AT151" s="213" t="s">
        <v>184</v>
      </c>
      <c r="AU151" s="213" t="s">
        <v>85</v>
      </c>
      <c r="AV151" s="14" t="s">
        <v>85</v>
      </c>
      <c r="AW151" s="14" t="s">
        <v>37</v>
      </c>
      <c r="AX151" s="14" t="s">
        <v>75</v>
      </c>
      <c r="AY151" s="213" t="s">
        <v>117</v>
      </c>
    </row>
    <row r="152" spans="1:65" s="15" customFormat="1" ht="11.25">
      <c r="B152" s="214"/>
      <c r="C152" s="215"/>
      <c r="D152" s="194" t="s">
        <v>184</v>
      </c>
      <c r="E152" s="216" t="s">
        <v>19</v>
      </c>
      <c r="F152" s="217" t="s">
        <v>188</v>
      </c>
      <c r="G152" s="215"/>
      <c r="H152" s="218">
        <v>17.62</v>
      </c>
      <c r="I152" s="219"/>
      <c r="J152" s="215"/>
      <c r="K152" s="215"/>
      <c r="L152" s="220"/>
      <c r="M152" s="221"/>
      <c r="N152" s="222"/>
      <c r="O152" s="222"/>
      <c r="P152" s="222"/>
      <c r="Q152" s="222"/>
      <c r="R152" s="222"/>
      <c r="S152" s="222"/>
      <c r="T152" s="223"/>
      <c r="AT152" s="224" t="s">
        <v>184</v>
      </c>
      <c r="AU152" s="224" t="s">
        <v>85</v>
      </c>
      <c r="AV152" s="15" t="s">
        <v>134</v>
      </c>
      <c r="AW152" s="15" t="s">
        <v>37</v>
      </c>
      <c r="AX152" s="15" t="s">
        <v>83</v>
      </c>
      <c r="AY152" s="224" t="s">
        <v>117</v>
      </c>
    </row>
    <row r="153" spans="1:65" s="2" customFormat="1" ht="24.2" customHeight="1">
      <c r="A153" s="35"/>
      <c r="B153" s="36"/>
      <c r="C153" s="174" t="s">
        <v>261</v>
      </c>
      <c r="D153" s="174" t="s">
        <v>120</v>
      </c>
      <c r="E153" s="175" t="s">
        <v>262</v>
      </c>
      <c r="F153" s="176" t="s">
        <v>263</v>
      </c>
      <c r="G153" s="177" t="s">
        <v>182</v>
      </c>
      <c r="H153" s="178">
        <v>18.8</v>
      </c>
      <c r="I153" s="179"/>
      <c r="J153" s="180">
        <f>ROUND(I153*H153,2)</f>
        <v>0</v>
      </c>
      <c r="K153" s="176" t="s">
        <v>123</v>
      </c>
      <c r="L153" s="40"/>
      <c r="M153" s="181" t="s">
        <v>19</v>
      </c>
      <c r="N153" s="182" t="s">
        <v>46</v>
      </c>
      <c r="O153" s="65"/>
      <c r="P153" s="183">
        <f>O153*H153</f>
        <v>0</v>
      </c>
      <c r="Q153" s="183">
        <v>0</v>
      </c>
      <c r="R153" s="183">
        <f>Q153*H153</f>
        <v>0</v>
      </c>
      <c r="S153" s="183">
        <v>6.8000000000000005E-2</v>
      </c>
      <c r="T153" s="184">
        <f>S153*H153</f>
        <v>1.2784000000000002</v>
      </c>
      <c r="U153" s="35"/>
      <c r="V153" s="35"/>
      <c r="W153" s="35"/>
      <c r="X153" s="35"/>
      <c r="Y153" s="35"/>
      <c r="Z153" s="35"/>
      <c r="AA153" s="35"/>
      <c r="AB153" s="35"/>
      <c r="AC153" s="35"/>
      <c r="AD153" s="35"/>
      <c r="AE153" s="35"/>
      <c r="AR153" s="185" t="s">
        <v>134</v>
      </c>
      <c r="AT153" s="185" t="s">
        <v>120</v>
      </c>
      <c r="AU153" s="185" t="s">
        <v>85</v>
      </c>
      <c r="AY153" s="18" t="s">
        <v>117</v>
      </c>
      <c r="BE153" s="186">
        <f>IF(N153="základní",J153,0)</f>
        <v>0</v>
      </c>
      <c r="BF153" s="186">
        <f>IF(N153="snížená",J153,0)</f>
        <v>0</v>
      </c>
      <c r="BG153" s="186">
        <f>IF(N153="zákl. přenesená",J153,0)</f>
        <v>0</v>
      </c>
      <c r="BH153" s="186">
        <f>IF(N153="sníž. přenesená",J153,0)</f>
        <v>0</v>
      </c>
      <c r="BI153" s="186">
        <f>IF(N153="nulová",J153,0)</f>
        <v>0</v>
      </c>
      <c r="BJ153" s="18" t="s">
        <v>83</v>
      </c>
      <c r="BK153" s="186">
        <f>ROUND(I153*H153,2)</f>
        <v>0</v>
      </c>
      <c r="BL153" s="18" t="s">
        <v>134</v>
      </c>
      <c r="BM153" s="185" t="s">
        <v>264</v>
      </c>
    </row>
    <row r="154" spans="1:65" s="2" customFormat="1" ht="29.25">
      <c r="A154" s="35"/>
      <c r="B154" s="36"/>
      <c r="C154" s="37"/>
      <c r="D154" s="194" t="s">
        <v>192</v>
      </c>
      <c r="E154" s="37"/>
      <c r="F154" s="225" t="s">
        <v>221</v>
      </c>
      <c r="G154" s="37"/>
      <c r="H154" s="37"/>
      <c r="I154" s="226"/>
      <c r="J154" s="37"/>
      <c r="K154" s="37"/>
      <c r="L154" s="40"/>
      <c r="M154" s="227"/>
      <c r="N154" s="228"/>
      <c r="O154" s="65"/>
      <c r="P154" s="65"/>
      <c r="Q154" s="65"/>
      <c r="R154" s="65"/>
      <c r="S154" s="65"/>
      <c r="T154" s="66"/>
      <c r="U154" s="35"/>
      <c r="V154" s="35"/>
      <c r="W154" s="35"/>
      <c r="X154" s="35"/>
      <c r="Y154" s="35"/>
      <c r="Z154" s="35"/>
      <c r="AA154" s="35"/>
      <c r="AB154" s="35"/>
      <c r="AC154" s="35"/>
      <c r="AD154" s="35"/>
      <c r="AE154" s="35"/>
      <c r="AT154" s="18" t="s">
        <v>192</v>
      </c>
      <c r="AU154" s="18" t="s">
        <v>85</v>
      </c>
    </row>
    <row r="155" spans="1:65" s="13" customFormat="1" ht="11.25">
      <c r="B155" s="192"/>
      <c r="C155" s="193"/>
      <c r="D155" s="194" t="s">
        <v>184</v>
      </c>
      <c r="E155" s="195" t="s">
        <v>19</v>
      </c>
      <c r="F155" s="196" t="s">
        <v>185</v>
      </c>
      <c r="G155" s="193"/>
      <c r="H155" s="195" t="s">
        <v>19</v>
      </c>
      <c r="I155" s="197"/>
      <c r="J155" s="193"/>
      <c r="K155" s="193"/>
      <c r="L155" s="198"/>
      <c r="M155" s="199"/>
      <c r="N155" s="200"/>
      <c r="O155" s="200"/>
      <c r="P155" s="200"/>
      <c r="Q155" s="200"/>
      <c r="R155" s="200"/>
      <c r="S155" s="200"/>
      <c r="T155" s="201"/>
      <c r="AT155" s="202" t="s">
        <v>184</v>
      </c>
      <c r="AU155" s="202" t="s">
        <v>85</v>
      </c>
      <c r="AV155" s="13" t="s">
        <v>83</v>
      </c>
      <c r="AW155" s="13" t="s">
        <v>37</v>
      </c>
      <c r="AX155" s="13" t="s">
        <v>75</v>
      </c>
      <c r="AY155" s="202" t="s">
        <v>117</v>
      </c>
    </row>
    <row r="156" spans="1:65" s="14" customFormat="1" ht="11.25">
      <c r="B156" s="203"/>
      <c r="C156" s="204"/>
      <c r="D156" s="194" t="s">
        <v>184</v>
      </c>
      <c r="E156" s="205" t="s">
        <v>19</v>
      </c>
      <c r="F156" s="206" t="s">
        <v>265</v>
      </c>
      <c r="G156" s="204"/>
      <c r="H156" s="207">
        <v>9.4</v>
      </c>
      <c r="I156" s="208"/>
      <c r="J156" s="204"/>
      <c r="K156" s="204"/>
      <c r="L156" s="209"/>
      <c r="M156" s="210"/>
      <c r="N156" s="211"/>
      <c r="O156" s="211"/>
      <c r="P156" s="211"/>
      <c r="Q156" s="211"/>
      <c r="R156" s="211"/>
      <c r="S156" s="211"/>
      <c r="T156" s="212"/>
      <c r="AT156" s="213" t="s">
        <v>184</v>
      </c>
      <c r="AU156" s="213" t="s">
        <v>85</v>
      </c>
      <c r="AV156" s="14" t="s">
        <v>85</v>
      </c>
      <c r="AW156" s="14" t="s">
        <v>37</v>
      </c>
      <c r="AX156" s="14" t="s">
        <v>75</v>
      </c>
      <c r="AY156" s="213" t="s">
        <v>117</v>
      </c>
    </row>
    <row r="157" spans="1:65" s="13" customFormat="1" ht="11.25">
      <c r="B157" s="192"/>
      <c r="C157" s="193"/>
      <c r="D157" s="194" t="s">
        <v>184</v>
      </c>
      <c r="E157" s="195" t="s">
        <v>19</v>
      </c>
      <c r="F157" s="196" t="s">
        <v>187</v>
      </c>
      <c r="G157" s="193"/>
      <c r="H157" s="195" t="s">
        <v>19</v>
      </c>
      <c r="I157" s="197"/>
      <c r="J157" s="193"/>
      <c r="K157" s="193"/>
      <c r="L157" s="198"/>
      <c r="M157" s="199"/>
      <c r="N157" s="200"/>
      <c r="O157" s="200"/>
      <c r="P157" s="200"/>
      <c r="Q157" s="200"/>
      <c r="R157" s="200"/>
      <c r="S157" s="200"/>
      <c r="T157" s="201"/>
      <c r="AT157" s="202" t="s">
        <v>184</v>
      </c>
      <c r="AU157" s="202" t="s">
        <v>85</v>
      </c>
      <c r="AV157" s="13" t="s">
        <v>83</v>
      </c>
      <c r="AW157" s="13" t="s">
        <v>37</v>
      </c>
      <c r="AX157" s="13" t="s">
        <v>75</v>
      </c>
      <c r="AY157" s="202" t="s">
        <v>117</v>
      </c>
    </row>
    <row r="158" spans="1:65" s="14" customFormat="1" ht="11.25">
      <c r="B158" s="203"/>
      <c r="C158" s="204"/>
      <c r="D158" s="194" t="s">
        <v>184</v>
      </c>
      <c r="E158" s="205" t="s">
        <v>19</v>
      </c>
      <c r="F158" s="206" t="s">
        <v>265</v>
      </c>
      <c r="G158" s="204"/>
      <c r="H158" s="207">
        <v>9.4</v>
      </c>
      <c r="I158" s="208"/>
      <c r="J158" s="204"/>
      <c r="K158" s="204"/>
      <c r="L158" s="209"/>
      <c r="M158" s="210"/>
      <c r="N158" s="211"/>
      <c r="O158" s="211"/>
      <c r="P158" s="211"/>
      <c r="Q158" s="211"/>
      <c r="R158" s="211"/>
      <c r="S158" s="211"/>
      <c r="T158" s="212"/>
      <c r="AT158" s="213" t="s">
        <v>184</v>
      </c>
      <c r="AU158" s="213" t="s">
        <v>85</v>
      </c>
      <c r="AV158" s="14" t="s">
        <v>85</v>
      </c>
      <c r="AW158" s="14" t="s">
        <v>37</v>
      </c>
      <c r="AX158" s="14" t="s">
        <v>75</v>
      </c>
      <c r="AY158" s="213" t="s">
        <v>117</v>
      </c>
    </row>
    <row r="159" spans="1:65" s="15" customFormat="1" ht="11.25">
      <c r="B159" s="214"/>
      <c r="C159" s="215"/>
      <c r="D159" s="194" t="s">
        <v>184</v>
      </c>
      <c r="E159" s="216" t="s">
        <v>19</v>
      </c>
      <c r="F159" s="217" t="s">
        <v>188</v>
      </c>
      <c r="G159" s="215"/>
      <c r="H159" s="218">
        <v>18.8</v>
      </c>
      <c r="I159" s="219"/>
      <c r="J159" s="215"/>
      <c r="K159" s="215"/>
      <c r="L159" s="220"/>
      <c r="M159" s="221"/>
      <c r="N159" s="222"/>
      <c r="O159" s="222"/>
      <c r="P159" s="222"/>
      <c r="Q159" s="222"/>
      <c r="R159" s="222"/>
      <c r="S159" s="222"/>
      <c r="T159" s="223"/>
      <c r="AT159" s="224" t="s">
        <v>184</v>
      </c>
      <c r="AU159" s="224" t="s">
        <v>85</v>
      </c>
      <c r="AV159" s="15" t="s">
        <v>134</v>
      </c>
      <c r="AW159" s="15" t="s">
        <v>37</v>
      </c>
      <c r="AX159" s="15" t="s">
        <v>83</v>
      </c>
      <c r="AY159" s="224" t="s">
        <v>117</v>
      </c>
    </row>
    <row r="160" spans="1:65" s="12" customFormat="1" ht="22.9" customHeight="1">
      <c r="B160" s="158"/>
      <c r="C160" s="159"/>
      <c r="D160" s="160" t="s">
        <v>74</v>
      </c>
      <c r="E160" s="172" t="s">
        <v>266</v>
      </c>
      <c r="F160" s="172" t="s">
        <v>267</v>
      </c>
      <c r="G160" s="159"/>
      <c r="H160" s="159"/>
      <c r="I160" s="162"/>
      <c r="J160" s="173">
        <f>BK160</f>
        <v>0</v>
      </c>
      <c r="K160" s="159"/>
      <c r="L160" s="164"/>
      <c r="M160" s="165"/>
      <c r="N160" s="166"/>
      <c r="O160" s="166"/>
      <c r="P160" s="167">
        <f>SUM(P161:P175)</f>
        <v>0</v>
      </c>
      <c r="Q160" s="166"/>
      <c r="R160" s="167">
        <f>SUM(R161:R175)</f>
        <v>0</v>
      </c>
      <c r="S160" s="166"/>
      <c r="T160" s="168">
        <f>SUM(T161:T175)</f>
        <v>0</v>
      </c>
      <c r="AR160" s="169" t="s">
        <v>83</v>
      </c>
      <c r="AT160" s="170" t="s">
        <v>74</v>
      </c>
      <c r="AU160" s="170" t="s">
        <v>83</v>
      </c>
      <c r="AY160" s="169" t="s">
        <v>117</v>
      </c>
      <c r="BK160" s="171">
        <f>SUM(BK161:BK175)</f>
        <v>0</v>
      </c>
    </row>
    <row r="161" spans="1:65" s="2" customFormat="1" ht="24.2" customHeight="1">
      <c r="A161" s="35"/>
      <c r="B161" s="36"/>
      <c r="C161" s="174" t="s">
        <v>268</v>
      </c>
      <c r="D161" s="174" t="s">
        <v>120</v>
      </c>
      <c r="E161" s="175" t="s">
        <v>269</v>
      </c>
      <c r="F161" s="176" t="s">
        <v>270</v>
      </c>
      <c r="G161" s="177" t="s">
        <v>271</v>
      </c>
      <c r="H161" s="178">
        <v>4.556</v>
      </c>
      <c r="I161" s="179"/>
      <c r="J161" s="180">
        <f>ROUND(I161*H161,2)</f>
        <v>0</v>
      </c>
      <c r="K161" s="176" t="s">
        <v>123</v>
      </c>
      <c r="L161" s="40"/>
      <c r="M161" s="181" t="s">
        <v>19</v>
      </c>
      <c r="N161" s="182" t="s">
        <v>46</v>
      </c>
      <c r="O161" s="65"/>
      <c r="P161" s="183">
        <f>O161*H161</f>
        <v>0</v>
      </c>
      <c r="Q161" s="183">
        <v>0</v>
      </c>
      <c r="R161" s="183">
        <f>Q161*H161</f>
        <v>0</v>
      </c>
      <c r="S161" s="183">
        <v>0</v>
      </c>
      <c r="T161" s="184">
        <f>S161*H161</f>
        <v>0</v>
      </c>
      <c r="U161" s="35"/>
      <c r="V161" s="35"/>
      <c r="W161" s="35"/>
      <c r="X161" s="35"/>
      <c r="Y161" s="35"/>
      <c r="Z161" s="35"/>
      <c r="AA161" s="35"/>
      <c r="AB161" s="35"/>
      <c r="AC161" s="35"/>
      <c r="AD161" s="35"/>
      <c r="AE161" s="35"/>
      <c r="AR161" s="185" t="s">
        <v>134</v>
      </c>
      <c r="AT161" s="185" t="s">
        <v>120</v>
      </c>
      <c r="AU161" s="185" t="s">
        <v>85</v>
      </c>
      <c r="AY161" s="18" t="s">
        <v>117</v>
      </c>
      <c r="BE161" s="186">
        <f>IF(N161="základní",J161,0)</f>
        <v>0</v>
      </c>
      <c r="BF161" s="186">
        <f>IF(N161="snížená",J161,0)</f>
        <v>0</v>
      </c>
      <c r="BG161" s="186">
        <f>IF(N161="zákl. přenesená",J161,0)</f>
        <v>0</v>
      </c>
      <c r="BH161" s="186">
        <f>IF(N161="sníž. přenesená",J161,0)</f>
        <v>0</v>
      </c>
      <c r="BI161" s="186">
        <f>IF(N161="nulová",J161,0)</f>
        <v>0</v>
      </c>
      <c r="BJ161" s="18" t="s">
        <v>83</v>
      </c>
      <c r="BK161" s="186">
        <f>ROUND(I161*H161,2)</f>
        <v>0</v>
      </c>
      <c r="BL161" s="18" t="s">
        <v>134</v>
      </c>
      <c r="BM161" s="185" t="s">
        <v>272</v>
      </c>
    </row>
    <row r="162" spans="1:65" s="2" customFormat="1" ht="107.25">
      <c r="A162" s="35"/>
      <c r="B162" s="36"/>
      <c r="C162" s="37"/>
      <c r="D162" s="194" t="s">
        <v>192</v>
      </c>
      <c r="E162" s="37"/>
      <c r="F162" s="225" t="s">
        <v>273</v>
      </c>
      <c r="G162" s="37"/>
      <c r="H162" s="37"/>
      <c r="I162" s="226"/>
      <c r="J162" s="37"/>
      <c r="K162" s="37"/>
      <c r="L162" s="40"/>
      <c r="M162" s="227"/>
      <c r="N162" s="228"/>
      <c r="O162" s="65"/>
      <c r="P162" s="65"/>
      <c r="Q162" s="65"/>
      <c r="R162" s="65"/>
      <c r="S162" s="65"/>
      <c r="T162" s="66"/>
      <c r="U162" s="35"/>
      <c r="V162" s="35"/>
      <c r="W162" s="35"/>
      <c r="X162" s="35"/>
      <c r="Y162" s="35"/>
      <c r="Z162" s="35"/>
      <c r="AA162" s="35"/>
      <c r="AB162" s="35"/>
      <c r="AC162" s="35"/>
      <c r="AD162" s="35"/>
      <c r="AE162" s="35"/>
      <c r="AT162" s="18" t="s">
        <v>192</v>
      </c>
      <c r="AU162" s="18" t="s">
        <v>85</v>
      </c>
    </row>
    <row r="163" spans="1:65" s="2" customFormat="1" ht="14.45" customHeight="1">
      <c r="A163" s="35"/>
      <c r="B163" s="36"/>
      <c r="C163" s="174" t="s">
        <v>274</v>
      </c>
      <c r="D163" s="174" t="s">
        <v>120</v>
      </c>
      <c r="E163" s="175" t="s">
        <v>275</v>
      </c>
      <c r="F163" s="176" t="s">
        <v>276</v>
      </c>
      <c r="G163" s="177" t="s">
        <v>271</v>
      </c>
      <c r="H163" s="178">
        <v>4.556</v>
      </c>
      <c r="I163" s="179"/>
      <c r="J163" s="180">
        <f>ROUND(I163*H163,2)</f>
        <v>0</v>
      </c>
      <c r="K163" s="176" t="s">
        <v>123</v>
      </c>
      <c r="L163" s="40"/>
      <c r="M163" s="181" t="s">
        <v>19</v>
      </c>
      <c r="N163" s="182" t="s">
        <v>46</v>
      </c>
      <c r="O163" s="65"/>
      <c r="P163" s="183">
        <f>O163*H163</f>
        <v>0</v>
      </c>
      <c r="Q163" s="183">
        <v>0</v>
      </c>
      <c r="R163" s="183">
        <f>Q163*H163</f>
        <v>0</v>
      </c>
      <c r="S163" s="183">
        <v>0</v>
      </c>
      <c r="T163" s="184">
        <f>S163*H163</f>
        <v>0</v>
      </c>
      <c r="U163" s="35"/>
      <c r="V163" s="35"/>
      <c r="W163" s="35"/>
      <c r="X163" s="35"/>
      <c r="Y163" s="35"/>
      <c r="Z163" s="35"/>
      <c r="AA163" s="35"/>
      <c r="AB163" s="35"/>
      <c r="AC163" s="35"/>
      <c r="AD163" s="35"/>
      <c r="AE163" s="35"/>
      <c r="AR163" s="185" t="s">
        <v>134</v>
      </c>
      <c r="AT163" s="185" t="s">
        <v>120</v>
      </c>
      <c r="AU163" s="185" t="s">
        <v>85</v>
      </c>
      <c r="AY163" s="18" t="s">
        <v>117</v>
      </c>
      <c r="BE163" s="186">
        <f>IF(N163="základní",J163,0)</f>
        <v>0</v>
      </c>
      <c r="BF163" s="186">
        <f>IF(N163="snížená",J163,0)</f>
        <v>0</v>
      </c>
      <c r="BG163" s="186">
        <f>IF(N163="zákl. přenesená",J163,0)</f>
        <v>0</v>
      </c>
      <c r="BH163" s="186">
        <f>IF(N163="sníž. přenesená",J163,0)</f>
        <v>0</v>
      </c>
      <c r="BI163" s="186">
        <f>IF(N163="nulová",J163,0)</f>
        <v>0</v>
      </c>
      <c r="BJ163" s="18" t="s">
        <v>83</v>
      </c>
      <c r="BK163" s="186">
        <f>ROUND(I163*H163,2)</f>
        <v>0</v>
      </c>
      <c r="BL163" s="18" t="s">
        <v>134</v>
      </c>
      <c r="BM163" s="185" t="s">
        <v>277</v>
      </c>
    </row>
    <row r="164" spans="1:65" s="2" customFormat="1" ht="58.5">
      <c r="A164" s="35"/>
      <c r="B164" s="36"/>
      <c r="C164" s="37"/>
      <c r="D164" s="194" t="s">
        <v>192</v>
      </c>
      <c r="E164" s="37"/>
      <c r="F164" s="225" t="s">
        <v>278</v>
      </c>
      <c r="G164" s="37"/>
      <c r="H164" s="37"/>
      <c r="I164" s="226"/>
      <c r="J164" s="37"/>
      <c r="K164" s="37"/>
      <c r="L164" s="40"/>
      <c r="M164" s="227"/>
      <c r="N164" s="228"/>
      <c r="O164" s="65"/>
      <c r="P164" s="65"/>
      <c r="Q164" s="65"/>
      <c r="R164" s="65"/>
      <c r="S164" s="65"/>
      <c r="T164" s="66"/>
      <c r="U164" s="35"/>
      <c r="V164" s="35"/>
      <c r="W164" s="35"/>
      <c r="X164" s="35"/>
      <c r="Y164" s="35"/>
      <c r="Z164" s="35"/>
      <c r="AA164" s="35"/>
      <c r="AB164" s="35"/>
      <c r="AC164" s="35"/>
      <c r="AD164" s="35"/>
      <c r="AE164" s="35"/>
      <c r="AT164" s="18" t="s">
        <v>192</v>
      </c>
      <c r="AU164" s="18" t="s">
        <v>85</v>
      </c>
    </row>
    <row r="165" spans="1:65" s="2" customFormat="1" ht="24.2" customHeight="1">
      <c r="A165" s="35"/>
      <c r="B165" s="36"/>
      <c r="C165" s="174" t="s">
        <v>279</v>
      </c>
      <c r="D165" s="174" t="s">
        <v>120</v>
      </c>
      <c r="E165" s="175" t="s">
        <v>280</v>
      </c>
      <c r="F165" s="176" t="s">
        <v>281</v>
      </c>
      <c r="G165" s="177" t="s">
        <v>271</v>
      </c>
      <c r="H165" s="178">
        <v>91.12</v>
      </c>
      <c r="I165" s="179"/>
      <c r="J165" s="180">
        <f>ROUND(I165*H165,2)</f>
        <v>0</v>
      </c>
      <c r="K165" s="176" t="s">
        <v>123</v>
      </c>
      <c r="L165" s="40"/>
      <c r="M165" s="181" t="s">
        <v>19</v>
      </c>
      <c r="N165" s="182" t="s">
        <v>46</v>
      </c>
      <c r="O165" s="65"/>
      <c r="P165" s="183">
        <f>O165*H165</f>
        <v>0</v>
      </c>
      <c r="Q165" s="183">
        <v>0</v>
      </c>
      <c r="R165" s="183">
        <f>Q165*H165</f>
        <v>0</v>
      </c>
      <c r="S165" s="183">
        <v>0</v>
      </c>
      <c r="T165" s="184">
        <f>S165*H165</f>
        <v>0</v>
      </c>
      <c r="U165" s="35"/>
      <c r="V165" s="35"/>
      <c r="W165" s="35"/>
      <c r="X165" s="35"/>
      <c r="Y165" s="35"/>
      <c r="Z165" s="35"/>
      <c r="AA165" s="35"/>
      <c r="AB165" s="35"/>
      <c r="AC165" s="35"/>
      <c r="AD165" s="35"/>
      <c r="AE165" s="35"/>
      <c r="AR165" s="185" t="s">
        <v>134</v>
      </c>
      <c r="AT165" s="185" t="s">
        <v>120</v>
      </c>
      <c r="AU165" s="185" t="s">
        <v>85</v>
      </c>
      <c r="AY165" s="18" t="s">
        <v>117</v>
      </c>
      <c r="BE165" s="186">
        <f>IF(N165="základní",J165,0)</f>
        <v>0</v>
      </c>
      <c r="BF165" s="186">
        <f>IF(N165="snížená",J165,0)</f>
        <v>0</v>
      </c>
      <c r="BG165" s="186">
        <f>IF(N165="zákl. přenesená",J165,0)</f>
        <v>0</v>
      </c>
      <c r="BH165" s="186">
        <f>IF(N165="sníž. přenesená",J165,0)</f>
        <v>0</v>
      </c>
      <c r="BI165" s="186">
        <f>IF(N165="nulová",J165,0)</f>
        <v>0</v>
      </c>
      <c r="BJ165" s="18" t="s">
        <v>83</v>
      </c>
      <c r="BK165" s="186">
        <f>ROUND(I165*H165,2)</f>
        <v>0</v>
      </c>
      <c r="BL165" s="18" t="s">
        <v>134</v>
      </c>
      <c r="BM165" s="185" t="s">
        <v>282</v>
      </c>
    </row>
    <row r="166" spans="1:65" s="2" customFormat="1" ht="58.5">
      <c r="A166" s="35"/>
      <c r="B166" s="36"/>
      <c r="C166" s="37"/>
      <c r="D166" s="194" t="s">
        <v>192</v>
      </c>
      <c r="E166" s="37"/>
      <c r="F166" s="225" t="s">
        <v>278</v>
      </c>
      <c r="G166" s="37"/>
      <c r="H166" s="37"/>
      <c r="I166" s="226"/>
      <c r="J166" s="37"/>
      <c r="K166" s="37"/>
      <c r="L166" s="40"/>
      <c r="M166" s="227"/>
      <c r="N166" s="228"/>
      <c r="O166" s="65"/>
      <c r="P166" s="65"/>
      <c r="Q166" s="65"/>
      <c r="R166" s="65"/>
      <c r="S166" s="65"/>
      <c r="T166" s="66"/>
      <c r="U166" s="35"/>
      <c r="V166" s="35"/>
      <c r="W166" s="35"/>
      <c r="X166" s="35"/>
      <c r="Y166" s="35"/>
      <c r="Z166" s="35"/>
      <c r="AA166" s="35"/>
      <c r="AB166" s="35"/>
      <c r="AC166" s="35"/>
      <c r="AD166" s="35"/>
      <c r="AE166" s="35"/>
      <c r="AT166" s="18" t="s">
        <v>192</v>
      </c>
      <c r="AU166" s="18" t="s">
        <v>85</v>
      </c>
    </row>
    <row r="167" spans="1:65" s="14" customFormat="1" ht="11.25">
      <c r="B167" s="203"/>
      <c r="C167" s="204"/>
      <c r="D167" s="194" t="s">
        <v>184</v>
      </c>
      <c r="E167" s="204"/>
      <c r="F167" s="206" t="s">
        <v>283</v>
      </c>
      <c r="G167" s="204"/>
      <c r="H167" s="207">
        <v>91.12</v>
      </c>
      <c r="I167" s="208"/>
      <c r="J167" s="204"/>
      <c r="K167" s="204"/>
      <c r="L167" s="209"/>
      <c r="M167" s="210"/>
      <c r="N167" s="211"/>
      <c r="O167" s="211"/>
      <c r="P167" s="211"/>
      <c r="Q167" s="211"/>
      <c r="R167" s="211"/>
      <c r="S167" s="211"/>
      <c r="T167" s="212"/>
      <c r="AT167" s="213" t="s">
        <v>184</v>
      </c>
      <c r="AU167" s="213" t="s">
        <v>85</v>
      </c>
      <c r="AV167" s="14" t="s">
        <v>85</v>
      </c>
      <c r="AW167" s="14" t="s">
        <v>4</v>
      </c>
      <c r="AX167" s="14" t="s">
        <v>83</v>
      </c>
      <c r="AY167" s="213" t="s">
        <v>117</v>
      </c>
    </row>
    <row r="168" spans="1:65" s="2" customFormat="1" ht="24.2" customHeight="1">
      <c r="A168" s="35"/>
      <c r="B168" s="36"/>
      <c r="C168" s="174" t="s">
        <v>7</v>
      </c>
      <c r="D168" s="174" t="s">
        <v>120</v>
      </c>
      <c r="E168" s="175" t="s">
        <v>284</v>
      </c>
      <c r="F168" s="176" t="s">
        <v>285</v>
      </c>
      <c r="G168" s="177" t="s">
        <v>271</v>
      </c>
      <c r="H168" s="178">
        <v>1</v>
      </c>
      <c r="I168" s="179"/>
      <c r="J168" s="180">
        <f>ROUND(I168*H168,2)</f>
        <v>0</v>
      </c>
      <c r="K168" s="176" t="s">
        <v>123</v>
      </c>
      <c r="L168" s="40"/>
      <c r="M168" s="181" t="s">
        <v>19</v>
      </c>
      <c r="N168" s="182" t="s">
        <v>46</v>
      </c>
      <c r="O168" s="65"/>
      <c r="P168" s="183">
        <f>O168*H168</f>
        <v>0</v>
      </c>
      <c r="Q168" s="183">
        <v>0</v>
      </c>
      <c r="R168" s="183">
        <f>Q168*H168</f>
        <v>0</v>
      </c>
      <c r="S168" s="183">
        <v>0</v>
      </c>
      <c r="T168" s="184">
        <f>S168*H168</f>
        <v>0</v>
      </c>
      <c r="U168" s="35"/>
      <c r="V168" s="35"/>
      <c r="W168" s="35"/>
      <c r="X168" s="35"/>
      <c r="Y168" s="35"/>
      <c r="Z168" s="35"/>
      <c r="AA168" s="35"/>
      <c r="AB168" s="35"/>
      <c r="AC168" s="35"/>
      <c r="AD168" s="35"/>
      <c r="AE168" s="35"/>
      <c r="AR168" s="185" t="s">
        <v>134</v>
      </c>
      <c r="AT168" s="185" t="s">
        <v>120</v>
      </c>
      <c r="AU168" s="185" t="s">
        <v>85</v>
      </c>
      <c r="AY168" s="18" t="s">
        <v>117</v>
      </c>
      <c r="BE168" s="186">
        <f>IF(N168="základní",J168,0)</f>
        <v>0</v>
      </c>
      <c r="BF168" s="186">
        <f>IF(N168="snížená",J168,0)</f>
        <v>0</v>
      </c>
      <c r="BG168" s="186">
        <f>IF(N168="zákl. přenesená",J168,0)</f>
        <v>0</v>
      </c>
      <c r="BH168" s="186">
        <f>IF(N168="sníž. přenesená",J168,0)</f>
        <v>0</v>
      </c>
      <c r="BI168" s="186">
        <f>IF(N168="nulová",J168,0)</f>
        <v>0</v>
      </c>
      <c r="BJ168" s="18" t="s">
        <v>83</v>
      </c>
      <c r="BK168" s="186">
        <f>ROUND(I168*H168,2)</f>
        <v>0</v>
      </c>
      <c r="BL168" s="18" t="s">
        <v>134</v>
      </c>
      <c r="BM168" s="185" t="s">
        <v>286</v>
      </c>
    </row>
    <row r="169" spans="1:65" s="2" customFormat="1" ht="58.5">
      <c r="A169" s="35"/>
      <c r="B169" s="36"/>
      <c r="C169" s="37"/>
      <c r="D169" s="194" t="s">
        <v>192</v>
      </c>
      <c r="E169" s="37"/>
      <c r="F169" s="225" t="s">
        <v>287</v>
      </c>
      <c r="G169" s="37"/>
      <c r="H169" s="37"/>
      <c r="I169" s="226"/>
      <c r="J169" s="37"/>
      <c r="K169" s="37"/>
      <c r="L169" s="40"/>
      <c r="M169" s="227"/>
      <c r="N169" s="228"/>
      <c r="O169" s="65"/>
      <c r="P169" s="65"/>
      <c r="Q169" s="65"/>
      <c r="R169" s="65"/>
      <c r="S169" s="65"/>
      <c r="T169" s="66"/>
      <c r="U169" s="35"/>
      <c r="V169" s="35"/>
      <c r="W169" s="35"/>
      <c r="X169" s="35"/>
      <c r="Y169" s="35"/>
      <c r="Z169" s="35"/>
      <c r="AA169" s="35"/>
      <c r="AB169" s="35"/>
      <c r="AC169" s="35"/>
      <c r="AD169" s="35"/>
      <c r="AE169" s="35"/>
      <c r="AT169" s="18" t="s">
        <v>192</v>
      </c>
      <c r="AU169" s="18" t="s">
        <v>85</v>
      </c>
    </row>
    <row r="170" spans="1:65" s="2" customFormat="1" ht="24.2" customHeight="1">
      <c r="A170" s="35"/>
      <c r="B170" s="36"/>
      <c r="C170" s="174" t="s">
        <v>288</v>
      </c>
      <c r="D170" s="174" t="s">
        <v>120</v>
      </c>
      <c r="E170" s="175" t="s">
        <v>289</v>
      </c>
      <c r="F170" s="176" t="s">
        <v>290</v>
      </c>
      <c r="G170" s="177" t="s">
        <v>271</v>
      </c>
      <c r="H170" s="178">
        <v>0.25600000000000001</v>
      </c>
      <c r="I170" s="179"/>
      <c r="J170" s="180">
        <f>ROUND(I170*H170,2)</f>
        <v>0</v>
      </c>
      <c r="K170" s="176" t="s">
        <v>123</v>
      </c>
      <c r="L170" s="40"/>
      <c r="M170" s="181" t="s">
        <v>19</v>
      </c>
      <c r="N170" s="182" t="s">
        <v>46</v>
      </c>
      <c r="O170" s="65"/>
      <c r="P170" s="183">
        <f>O170*H170</f>
        <v>0</v>
      </c>
      <c r="Q170" s="183">
        <v>0</v>
      </c>
      <c r="R170" s="183">
        <f>Q170*H170</f>
        <v>0</v>
      </c>
      <c r="S170" s="183">
        <v>0</v>
      </c>
      <c r="T170" s="184">
        <f>S170*H170</f>
        <v>0</v>
      </c>
      <c r="U170" s="35"/>
      <c r="V170" s="35"/>
      <c r="W170" s="35"/>
      <c r="X170" s="35"/>
      <c r="Y170" s="35"/>
      <c r="Z170" s="35"/>
      <c r="AA170" s="35"/>
      <c r="AB170" s="35"/>
      <c r="AC170" s="35"/>
      <c r="AD170" s="35"/>
      <c r="AE170" s="35"/>
      <c r="AR170" s="185" t="s">
        <v>134</v>
      </c>
      <c r="AT170" s="185" t="s">
        <v>120</v>
      </c>
      <c r="AU170" s="185" t="s">
        <v>85</v>
      </c>
      <c r="AY170" s="18" t="s">
        <v>117</v>
      </c>
      <c r="BE170" s="186">
        <f>IF(N170="základní",J170,0)</f>
        <v>0</v>
      </c>
      <c r="BF170" s="186">
        <f>IF(N170="snížená",J170,0)</f>
        <v>0</v>
      </c>
      <c r="BG170" s="186">
        <f>IF(N170="zákl. přenesená",J170,0)</f>
        <v>0</v>
      </c>
      <c r="BH170" s="186">
        <f>IF(N170="sníž. přenesená",J170,0)</f>
        <v>0</v>
      </c>
      <c r="BI170" s="186">
        <f>IF(N170="nulová",J170,0)</f>
        <v>0</v>
      </c>
      <c r="BJ170" s="18" t="s">
        <v>83</v>
      </c>
      <c r="BK170" s="186">
        <f>ROUND(I170*H170,2)</f>
        <v>0</v>
      </c>
      <c r="BL170" s="18" t="s">
        <v>134</v>
      </c>
      <c r="BM170" s="185" t="s">
        <v>291</v>
      </c>
    </row>
    <row r="171" spans="1:65" s="2" customFormat="1" ht="58.5">
      <c r="A171" s="35"/>
      <c r="B171" s="36"/>
      <c r="C171" s="37"/>
      <c r="D171" s="194" t="s">
        <v>192</v>
      </c>
      <c r="E171" s="37"/>
      <c r="F171" s="225" t="s">
        <v>287</v>
      </c>
      <c r="G171" s="37"/>
      <c r="H171" s="37"/>
      <c r="I171" s="226"/>
      <c r="J171" s="37"/>
      <c r="K171" s="37"/>
      <c r="L171" s="40"/>
      <c r="M171" s="227"/>
      <c r="N171" s="228"/>
      <c r="O171" s="65"/>
      <c r="P171" s="65"/>
      <c r="Q171" s="65"/>
      <c r="R171" s="65"/>
      <c r="S171" s="65"/>
      <c r="T171" s="66"/>
      <c r="U171" s="35"/>
      <c r="V171" s="35"/>
      <c r="W171" s="35"/>
      <c r="X171" s="35"/>
      <c r="Y171" s="35"/>
      <c r="Z171" s="35"/>
      <c r="AA171" s="35"/>
      <c r="AB171" s="35"/>
      <c r="AC171" s="35"/>
      <c r="AD171" s="35"/>
      <c r="AE171" s="35"/>
      <c r="AT171" s="18" t="s">
        <v>192</v>
      </c>
      <c r="AU171" s="18" t="s">
        <v>85</v>
      </c>
    </row>
    <row r="172" spans="1:65" s="2" customFormat="1" ht="24.2" customHeight="1">
      <c r="A172" s="35"/>
      <c r="B172" s="36"/>
      <c r="C172" s="174" t="s">
        <v>292</v>
      </c>
      <c r="D172" s="174" t="s">
        <v>120</v>
      </c>
      <c r="E172" s="175" t="s">
        <v>293</v>
      </c>
      <c r="F172" s="176" t="s">
        <v>294</v>
      </c>
      <c r="G172" s="177" t="s">
        <v>271</v>
      </c>
      <c r="H172" s="178">
        <v>0.3</v>
      </c>
      <c r="I172" s="179"/>
      <c r="J172" s="180">
        <f>ROUND(I172*H172,2)</f>
        <v>0</v>
      </c>
      <c r="K172" s="176" t="s">
        <v>123</v>
      </c>
      <c r="L172" s="40"/>
      <c r="M172" s="181" t="s">
        <v>19</v>
      </c>
      <c r="N172" s="182" t="s">
        <v>46</v>
      </c>
      <c r="O172" s="65"/>
      <c r="P172" s="183">
        <f>O172*H172</f>
        <v>0</v>
      </c>
      <c r="Q172" s="183">
        <v>0</v>
      </c>
      <c r="R172" s="183">
        <f>Q172*H172</f>
        <v>0</v>
      </c>
      <c r="S172" s="183">
        <v>0</v>
      </c>
      <c r="T172" s="184">
        <f>S172*H172</f>
        <v>0</v>
      </c>
      <c r="U172" s="35"/>
      <c r="V172" s="35"/>
      <c r="W172" s="35"/>
      <c r="X172" s="35"/>
      <c r="Y172" s="35"/>
      <c r="Z172" s="35"/>
      <c r="AA172" s="35"/>
      <c r="AB172" s="35"/>
      <c r="AC172" s="35"/>
      <c r="AD172" s="35"/>
      <c r="AE172" s="35"/>
      <c r="AR172" s="185" t="s">
        <v>256</v>
      </c>
      <c r="AT172" s="185" t="s">
        <v>120</v>
      </c>
      <c r="AU172" s="185" t="s">
        <v>85</v>
      </c>
      <c r="AY172" s="18" t="s">
        <v>117</v>
      </c>
      <c r="BE172" s="186">
        <f>IF(N172="základní",J172,0)</f>
        <v>0</v>
      </c>
      <c r="BF172" s="186">
        <f>IF(N172="snížená",J172,0)</f>
        <v>0</v>
      </c>
      <c r="BG172" s="186">
        <f>IF(N172="zákl. přenesená",J172,0)</f>
        <v>0</v>
      </c>
      <c r="BH172" s="186">
        <f>IF(N172="sníž. přenesená",J172,0)</f>
        <v>0</v>
      </c>
      <c r="BI172" s="186">
        <f>IF(N172="nulová",J172,0)</f>
        <v>0</v>
      </c>
      <c r="BJ172" s="18" t="s">
        <v>83</v>
      </c>
      <c r="BK172" s="186">
        <f>ROUND(I172*H172,2)</f>
        <v>0</v>
      </c>
      <c r="BL172" s="18" t="s">
        <v>256</v>
      </c>
      <c r="BM172" s="185" t="s">
        <v>295</v>
      </c>
    </row>
    <row r="173" spans="1:65" s="2" customFormat="1" ht="39">
      <c r="A173" s="35"/>
      <c r="B173" s="36"/>
      <c r="C173" s="37"/>
      <c r="D173" s="194" t="s">
        <v>192</v>
      </c>
      <c r="E173" s="37"/>
      <c r="F173" s="225" t="s">
        <v>296</v>
      </c>
      <c r="G173" s="37"/>
      <c r="H173" s="37"/>
      <c r="I173" s="226"/>
      <c r="J173" s="37"/>
      <c r="K173" s="37"/>
      <c r="L173" s="40"/>
      <c r="M173" s="227"/>
      <c r="N173" s="228"/>
      <c r="O173" s="65"/>
      <c r="P173" s="65"/>
      <c r="Q173" s="65"/>
      <c r="R173" s="65"/>
      <c r="S173" s="65"/>
      <c r="T173" s="66"/>
      <c r="U173" s="35"/>
      <c r="V173" s="35"/>
      <c r="W173" s="35"/>
      <c r="X173" s="35"/>
      <c r="Y173" s="35"/>
      <c r="Z173" s="35"/>
      <c r="AA173" s="35"/>
      <c r="AB173" s="35"/>
      <c r="AC173" s="35"/>
      <c r="AD173" s="35"/>
      <c r="AE173" s="35"/>
      <c r="AT173" s="18" t="s">
        <v>192</v>
      </c>
      <c r="AU173" s="18" t="s">
        <v>85</v>
      </c>
    </row>
    <row r="174" spans="1:65" s="2" customFormat="1" ht="24.2" customHeight="1">
      <c r="A174" s="35"/>
      <c r="B174" s="36"/>
      <c r="C174" s="174" t="s">
        <v>297</v>
      </c>
      <c r="D174" s="174" t="s">
        <v>120</v>
      </c>
      <c r="E174" s="175" t="s">
        <v>298</v>
      </c>
      <c r="F174" s="176" t="s">
        <v>299</v>
      </c>
      <c r="G174" s="177" t="s">
        <v>271</v>
      </c>
      <c r="H174" s="178">
        <v>3</v>
      </c>
      <c r="I174" s="179"/>
      <c r="J174" s="180">
        <f>ROUND(I174*H174,2)</f>
        <v>0</v>
      </c>
      <c r="K174" s="176" t="s">
        <v>123</v>
      </c>
      <c r="L174" s="40"/>
      <c r="M174" s="181" t="s">
        <v>19</v>
      </c>
      <c r="N174" s="182" t="s">
        <v>46</v>
      </c>
      <c r="O174" s="65"/>
      <c r="P174" s="183">
        <f>O174*H174</f>
        <v>0</v>
      </c>
      <c r="Q174" s="183">
        <v>0</v>
      </c>
      <c r="R174" s="183">
        <f>Q174*H174</f>
        <v>0</v>
      </c>
      <c r="S174" s="183">
        <v>0</v>
      </c>
      <c r="T174" s="184">
        <f>S174*H174</f>
        <v>0</v>
      </c>
      <c r="U174" s="35"/>
      <c r="V174" s="35"/>
      <c r="W174" s="35"/>
      <c r="X174" s="35"/>
      <c r="Y174" s="35"/>
      <c r="Z174" s="35"/>
      <c r="AA174" s="35"/>
      <c r="AB174" s="35"/>
      <c r="AC174" s="35"/>
      <c r="AD174" s="35"/>
      <c r="AE174" s="35"/>
      <c r="AR174" s="185" t="s">
        <v>134</v>
      </c>
      <c r="AT174" s="185" t="s">
        <v>120</v>
      </c>
      <c r="AU174" s="185" t="s">
        <v>85</v>
      </c>
      <c r="AY174" s="18" t="s">
        <v>117</v>
      </c>
      <c r="BE174" s="186">
        <f>IF(N174="základní",J174,0)</f>
        <v>0</v>
      </c>
      <c r="BF174" s="186">
        <f>IF(N174="snížená",J174,0)</f>
        <v>0</v>
      </c>
      <c r="BG174" s="186">
        <f>IF(N174="zákl. přenesená",J174,0)</f>
        <v>0</v>
      </c>
      <c r="BH174" s="186">
        <f>IF(N174="sníž. přenesená",J174,0)</f>
        <v>0</v>
      </c>
      <c r="BI174" s="186">
        <f>IF(N174="nulová",J174,0)</f>
        <v>0</v>
      </c>
      <c r="BJ174" s="18" t="s">
        <v>83</v>
      </c>
      <c r="BK174" s="186">
        <f>ROUND(I174*H174,2)</f>
        <v>0</v>
      </c>
      <c r="BL174" s="18" t="s">
        <v>134</v>
      </c>
      <c r="BM174" s="185" t="s">
        <v>300</v>
      </c>
    </row>
    <row r="175" spans="1:65" s="2" customFormat="1" ht="39">
      <c r="A175" s="35"/>
      <c r="B175" s="36"/>
      <c r="C175" s="37"/>
      <c r="D175" s="194" t="s">
        <v>192</v>
      </c>
      <c r="E175" s="37"/>
      <c r="F175" s="225" t="s">
        <v>296</v>
      </c>
      <c r="G175" s="37"/>
      <c r="H175" s="37"/>
      <c r="I175" s="226"/>
      <c r="J175" s="37"/>
      <c r="K175" s="37"/>
      <c r="L175" s="40"/>
      <c r="M175" s="227"/>
      <c r="N175" s="228"/>
      <c r="O175" s="65"/>
      <c r="P175" s="65"/>
      <c r="Q175" s="65"/>
      <c r="R175" s="65"/>
      <c r="S175" s="65"/>
      <c r="T175" s="66"/>
      <c r="U175" s="35"/>
      <c r="V175" s="35"/>
      <c r="W175" s="35"/>
      <c r="X175" s="35"/>
      <c r="Y175" s="35"/>
      <c r="Z175" s="35"/>
      <c r="AA175" s="35"/>
      <c r="AB175" s="35"/>
      <c r="AC175" s="35"/>
      <c r="AD175" s="35"/>
      <c r="AE175" s="35"/>
      <c r="AT175" s="18" t="s">
        <v>192</v>
      </c>
      <c r="AU175" s="18" t="s">
        <v>85</v>
      </c>
    </row>
    <row r="176" spans="1:65" s="12" customFormat="1" ht="22.9" customHeight="1">
      <c r="B176" s="158"/>
      <c r="C176" s="159"/>
      <c r="D176" s="160" t="s">
        <v>74</v>
      </c>
      <c r="E176" s="172" t="s">
        <v>301</v>
      </c>
      <c r="F176" s="172" t="s">
        <v>302</v>
      </c>
      <c r="G176" s="159"/>
      <c r="H176" s="159"/>
      <c r="I176" s="162"/>
      <c r="J176" s="173">
        <f>BK176</f>
        <v>0</v>
      </c>
      <c r="K176" s="159"/>
      <c r="L176" s="164"/>
      <c r="M176" s="165"/>
      <c r="N176" s="166"/>
      <c r="O176" s="166"/>
      <c r="P176" s="167">
        <f>SUM(P177:P178)</f>
        <v>0</v>
      </c>
      <c r="Q176" s="166"/>
      <c r="R176" s="167">
        <f>SUM(R177:R178)</f>
        <v>0</v>
      </c>
      <c r="S176" s="166"/>
      <c r="T176" s="168">
        <f>SUM(T177:T178)</f>
        <v>0</v>
      </c>
      <c r="AR176" s="169" t="s">
        <v>83</v>
      </c>
      <c r="AT176" s="170" t="s">
        <v>74</v>
      </c>
      <c r="AU176" s="170" t="s">
        <v>83</v>
      </c>
      <c r="AY176" s="169" t="s">
        <v>117</v>
      </c>
      <c r="BK176" s="171">
        <f>SUM(BK177:BK178)</f>
        <v>0</v>
      </c>
    </row>
    <row r="177" spans="1:65" s="2" customFormat="1" ht="24.2" customHeight="1">
      <c r="A177" s="35"/>
      <c r="B177" s="36"/>
      <c r="C177" s="174" t="s">
        <v>303</v>
      </c>
      <c r="D177" s="174" t="s">
        <v>120</v>
      </c>
      <c r="E177" s="175" t="s">
        <v>304</v>
      </c>
      <c r="F177" s="176" t="s">
        <v>305</v>
      </c>
      <c r="G177" s="177" t="s">
        <v>271</v>
      </c>
      <c r="H177" s="178">
        <v>0.49</v>
      </c>
      <c r="I177" s="179"/>
      <c r="J177" s="180">
        <f>ROUND(I177*H177,2)</f>
        <v>0</v>
      </c>
      <c r="K177" s="176" t="s">
        <v>123</v>
      </c>
      <c r="L177" s="40"/>
      <c r="M177" s="181" t="s">
        <v>19</v>
      </c>
      <c r="N177" s="182" t="s">
        <v>46</v>
      </c>
      <c r="O177" s="65"/>
      <c r="P177" s="183">
        <f>O177*H177</f>
        <v>0</v>
      </c>
      <c r="Q177" s="183">
        <v>0</v>
      </c>
      <c r="R177" s="183">
        <f>Q177*H177</f>
        <v>0</v>
      </c>
      <c r="S177" s="183">
        <v>0</v>
      </c>
      <c r="T177" s="184">
        <f>S177*H177</f>
        <v>0</v>
      </c>
      <c r="U177" s="35"/>
      <c r="V177" s="35"/>
      <c r="W177" s="35"/>
      <c r="X177" s="35"/>
      <c r="Y177" s="35"/>
      <c r="Z177" s="35"/>
      <c r="AA177" s="35"/>
      <c r="AB177" s="35"/>
      <c r="AC177" s="35"/>
      <c r="AD177" s="35"/>
      <c r="AE177" s="35"/>
      <c r="AR177" s="185" t="s">
        <v>134</v>
      </c>
      <c r="AT177" s="185" t="s">
        <v>120</v>
      </c>
      <c r="AU177" s="185" t="s">
        <v>85</v>
      </c>
      <c r="AY177" s="18" t="s">
        <v>117</v>
      </c>
      <c r="BE177" s="186">
        <f>IF(N177="základní",J177,0)</f>
        <v>0</v>
      </c>
      <c r="BF177" s="186">
        <f>IF(N177="snížená",J177,0)</f>
        <v>0</v>
      </c>
      <c r="BG177" s="186">
        <f>IF(N177="zákl. přenesená",J177,0)</f>
        <v>0</v>
      </c>
      <c r="BH177" s="186">
        <f>IF(N177="sníž. přenesená",J177,0)</f>
        <v>0</v>
      </c>
      <c r="BI177" s="186">
        <f>IF(N177="nulová",J177,0)</f>
        <v>0</v>
      </c>
      <c r="BJ177" s="18" t="s">
        <v>83</v>
      </c>
      <c r="BK177" s="186">
        <f>ROUND(I177*H177,2)</f>
        <v>0</v>
      </c>
      <c r="BL177" s="18" t="s">
        <v>134</v>
      </c>
      <c r="BM177" s="185" t="s">
        <v>306</v>
      </c>
    </row>
    <row r="178" spans="1:65" s="2" customFormat="1" ht="58.5">
      <c r="A178" s="35"/>
      <c r="B178" s="36"/>
      <c r="C178" s="37"/>
      <c r="D178" s="194" t="s">
        <v>192</v>
      </c>
      <c r="E178" s="37"/>
      <c r="F178" s="225" t="s">
        <v>307</v>
      </c>
      <c r="G178" s="37"/>
      <c r="H178" s="37"/>
      <c r="I178" s="226"/>
      <c r="J178" s="37"/>
      <c r="K178" s="37"/>
      <c r="L178" s="40"/>
      <c r="M178" s="227"/>
      <c r="N178" s="228"/>
      <c r="O178" s="65"/>
      <c r="P178" s="65"/>
      <c r="Q178" s="65"/>
      <c r="R178" s="65"/>
      <c r="S178" s="65"/>
      <c r="T178" s="66"/>
      <c r="U178" s="35"/>
      <c r="V178" s="35"/>
      <c r="W178" s="35"/>
      <c r="X178" s="35"/>
      <c r="Y178" s="35"/>
      <c r="Z178" s="35"/>
      <c r="AA178" s="35"/>
      <c r="AB178" s="35"/>
      <c r="AC178" s="35"/>
      <c r="AD178" s="35"/>
      <c r="AE178" s="35"/>
      <c r="AT178" s="18" t="s">
        <v>192</v>
      </c>
      <c r="AU178" s="18" t="s">
        <v>85</v>
      </c>
    </row>
    <row r="179" spans="1:65" s="12" customFormat="1" ht="25.9" customHeight="1">
      <c r="B179" s="158"/>
      <c r="C179" s="159"/>
      <c r="D179" s="160" t="s">
        <v>74</v>
      </c>
      <c r="E179" s="161" t="s">
        <v>308</v>
      </c>
      <c r="F179" s="161" t="s">
        <v>309</v>
      </c>
      <c r="G179" s="159"/>
      <c r="H179" s="159"/>
      <c r="I179" s="162"/>
      <c r="J179" s="163">
        <f>BK179</f>
        <v>0</v>
      </c>
      <c r="K179" s="159"/>
      <c r="L179" s="164"/>
      <c r="M179" s="165"/>
      <c r="N179" s="166"/>
      <c r="O179" s="166"/>
      <c r="P179" s="167">
        <f>P180+P194+P203+P220+P236+P244+P250+P279+P282+P290+P305+P330+P352+P356</f>
        <v>0</v>
      </c>
      <c r="Q179" s="166"/>
      <c r="R179" s="167">
        <f>R180+R194+R203+R220+R236+R244+R250+R279+R282+R290+R305+R330+R352+R356</f>
        <v>2.8116316000000006</v>
      </c>
      <c r="S179" s="166"/>
      <c r="T179" s="168">
        <f>T180+T194+T203+T220+T236+T244+T250+T279+T282+T290+T305+T330+T352+T356</f>
        <v>1.0632999999999999</v>
      </c>
      <c r="AR179" s="169" t="s">
        <v>85</v>
      </c>
      <c r="AT179" s="170" t="s">
        <v>74</v>
      </c>
      <c r="AU179" s="170" t="s">
        <v>75</v>
      </c>
      <c r="AY179" s="169" t="s">
        <v>117</v>
      </c>
      <c r="BK179" s="171">
        <f>BK180+BK194+BK203+BK220+BK236+BK244+BK250+BK279+BK282+BK290+BK305+BK330+BK352+BK356</f>
        <v>0</v>
      </c>
    </row>
    <row r="180" spans="1:65" s="12" customFormat="1" ht="22.9" customHeight="1">
      <c r="B180" s="158"/>
      <c r="C180" s="159"/>
      <c r="D180" s="160" t="s">
        <v>74</v>
      </c>
      <c r="E180" s="172" t="s">
        <v>310</v>
      </c>
      <c r="F180" s="172" t="s">
        <v>311</v>
      </c>
      <c r="G180" s="159"/>
      <c r="H180" s="159"/>
      <c r="I180" s="162"/>
      <c r="J180" s="173">
        <f>BK180</f>
        <v>0</v>
      </c>
      <c r="K180" s="159"/>
      <c r="L180" s="164"/>
      <c r="M180" s="165"/>
      <c r="N180" s="166"/>
      <c r="O180" s="166"/>
      <c r="P180" s="167">
        <f>SUM(P181:P193)</f>
        <v>0</v>
      </c>
      <c r="Q180" s="166"/>
      <c r="R180" s="167">
        <f>SUM(R181:R193)</f>
        <v>3.7774000000000002E-2</v>
      </c>
      <c r="S180" s="166"/>
      <c r="T180" s="168">
        <f>SUM(T181:T193)</f>
        <v>0</v>
      </c>
      <c r="AR180" s="169" t="s">
        <v>85</v>
      </c>
      <c r="AT180" s="170" t="s">
        <v>74</v>
      </c>
      <c r="AU180" s="170" t="s">
        <v>83</v>
      </c>
      <c r="AY180" s="169" t="s">
        <v>117</v>
      </c>
      <c r="BK180" s="171">
        <f>SUM(BK181:BK193)</f>
        <v>0</v>
      </c>
    </row>
    <row r="181" spans="1:65" s="2" customFormat="1" ht="14.45" customHeight="1">
      <c r="A181" s="35"/>
      <c r="B181" s="36"/>
      <c r="C181" s="174" t="s">
        <v>312</v>
      </c>
      <c r="D181" s="174" t="s">
        <v>120</v>
      </c>
      <c r="E181" s="175" t="s">
        <v>313</v>
      </c>
      <c r="F181" s="176" t="s">
        <v>314</v>
      </c>
      <c r="G181" s="177" t="s">
        <v>182</v>
      </c>
      <c r="H181" s="178">
        <v>22.22</v>
      </c>
      <c r="I181" s="179"/>
      <c r="J181" s="180">
        <f>ROUND(I181*H181,2)</f>
        <v>0</v>
      </c>
      <c r="K181" s="176" t="s">
        <v>123</v>
      </c>
      <c r="L181" s="40"/>
      <c r="M181" s="181" t="s">
        <v>19</v>
      </c>
      <c r="N181" s="182" t="s">
        <v>46</v>
      </c>
      <c r="O181" s="65"/>
      <c r="P181" s="183">
        <f>O181*H181</f>
        <v>0</v>
      </c>
      <c r="Q181" s="183">
        <v>0</v>
      </c>
      <c r="R181" s="183">
        <f>Q181*H181</f>
        <v>0</v>
      </c>
      <c r="S181" s="183">
        <v>0</v>
      </c>
      <c r="T181" s="184">
        <f>S181*H181</f>
        <v>0</v>
      </c>
      <c r="U181" s="35"/>
      <c r="V181" s="35"/>
      <c r="W181" s="35"/>
      <c r="X181" s="35"/>
      <c r="Y181" s="35"/>
      <c r="Z181" s="35"/>
      <c r="AA181" s="35"/>
      <c r="AB181" s="35"/>
      <c r="AC181" s="35"/>
      <c r="AD181" s="35"/>
      <c r="AE181" s="35"/>
      <c r="AR181" s="185" t="s">
        <v>256</v>
      </c>
      <c r="AT181" s="185" t="s">
        <v>120</v>
      </c>
      <c r="AU181" s="185" t="s">
        <v>85</v>
      </c>
      <c r="AY181" s="18" t="s">
        <v>117</v>
      </c>
      <c r="BE181" s="186">
        <f>IF(N181="základní",J181,0)</f>
        <v>0</v>
      </c>
      <c r="BF181" s="186">
        <f>IF(N181="snížená",J181,0)</f>
        <v>0</v>
      </c>
      <c r="BG181" s="186">
        <f>IF(N181="zákl. přenesená",J181,0)</f>
        <v>0</v>
      </c>
      <c r="BH181" s="186">
        <f>IF(N181="sníž. přenesená",J181,0)</f>
        <v>0</v>
      </c>
      <c r="BI181" s="186">
        <f>IF(N181="nulová",J181,0)</f>
        <v>0</v>
      </c>
      <c r="BJ181" s="18" t="s">
        <v>83</v>
      </c>
      <c r="BK181" s="186">
        <f>ROUND(I181*H181,2)</f>
        <v>0</v>
      </c>
      <c r="BL181" s="18" t="s">
        <v>256</v>
      </c>
      <c r="BM181" s="185" t="s">
        <v>315</v>
      </c>
    </row>
    <row r="182" spans="1:65" s="2" customFormat="1" ht="29.25">
      <c r="A182" s="35"/>
      <c r="B182" s="36"/>
      <c r="C182" s="37"/>
      <c r="D182" s="194" t="s">
        <v>192</v>
      </c>
      <c r="E182" s="37"/>
      <c r="F182" s="225" t="s">
        <v>316</v>
      </c>
      <c r="G182" s="37"/>
      <c r="H182" s="37"/>
      <c r="I182" s="226"/>
      <c r="J182" s="37"/>
      <c r="K182" s="37"/>
      <c r="L182" s="40"/>
      <c r="M182" s="227"/>
      <c r="N182" s="228"/>
      <c r="O182" s="65"/>
      <c r="P182" s="65"/>
      <c r="Q182" s="65"/>
      <c r="R182" s="65"/>
      <c r="S182" s="65"/>
      <c r="T182" s="66"/>
      <c r="U182" s="35"/>
      <c r="V182" s="35"/>
      <c r="W182" s="35"/>
      <c r="X182" s="35"/>
      <c r="Y182" s="35"/>
      <c r="Z182" s="35"/>
      <c r="AA182" s="35"/>
      <c r="AB182" s="35"/>
      <c r="AC182" s="35"/>
      <c r="AD182" s="35"/>
      <c r="AE182" s="35"/>
      <c r="AT182" s="18" t="s">
        <v>192</v>
      </c>
      <c r="AU182" s="18" t="s">
        <v>85</v>
      </c>
    </row>
    <row r="183" spans="1:65" s="13" customFormat="1" ht="11.25">
      <c r="B183" s="192"/>
      <c r="C183" s="193"/>
      <c r="D183" s="194" t="s">
        <v>184</v>
      </c>
      <c r="E183" s="195" t="s">
        <v>19</v>
      </c>
      <c r="F183" s="196" t="s">
        <v>185</v>
      </c>
      <c r="G183" s="193"/>
      <c r="H183" s="195" t="s">
        <v>19</v>
      </c>
      <c r="I183" s="197"/>
      <c r="J183" s="193"/>
      <c r="K183" s="193"/>
      <c r="L183" s="198"/>
      <c r="M183" s="199"/>
      <c r="N183" s="200"/>
      <c r="O183" s="200"/>
      <c r="P183" s="200"/>
      <c r="Q183" s="200"/>
      <c r="R183" s="200"/>
      <c r="S183" s="200"/>
      <c r="T183" s="201"/>
      <c r="AT183" s="202" t="s">
        <v>184</v>
      </c>
      <c r="AU183" s="202" t="s">
        <v>85</v>
      </c>
      <c r="AV183" s="13" t="s">
        <v>83</v>
      </c>
      <c r="AW183" s="13" t="s">
        <v>37</v>
      </c>
      <c r="AX183" s="13" t="s">
        <v>75</v>
      </c>
      <c r="AY183" s="202" t="s">
        <v>117</v>
      </c>
    </row>
    <row r="184" spans="1:65" s="14" customFormat="1" ht="11.25">
      <c r="B184" s="203"/>
      <c r="C184" s="204"/>
      <c r="D184" s="194" t="s">
        <v>184</v>
      </c>
      <c r="E184" s="205" t="s">
        <v>19</v>
      </c>
      <c r="F184" s="206" t="s">
        <v>317</v>
      </c>
      <c r="G184" s="204"/>
      <c r="H184" s="207">
        <v>11.11</v>
      </c>
      <c r="I184" s="208"/>
      <c r="J184" s="204"/>
      <c r="K184" s="204"/>
      <c r="L184" s="209"/>
      <c r="M184" s="210"/>
      <c r="N184" s="211"/>
      <c r="O184" s="211"/>
      <c r="P184" s="211"/>
      <c r="Q184" s="211"/>
      <c r="R184" s="211"/>
      <c r="S184" s="211"/>
      <c r="T184" s="212"/>
      <c r="AT184" s="213" t="s">
        <v>184</v>
      </c>
      <c r="AU184" s="213" t="s">
        <v>85</v>
      </c>
      <c r="AV184" s="14" t="s">
        <v>85</v>
      </c>
      <c r="AW184" s="14" t="s">
        <v>37</v>
      </c>
      <c r="AX184" s="14" t="s">
        <v>75</v>
      </c>
      <c r="AY184" s="213" t="s">
        <v>117</v>
      </c>
    </row>
    <row r="185" spans="1:65" s="13" customFormat="1" ht="11.25">
      <c r="B185" s="192"/>
      <c r="C185" s="193"/>
      <c r="D185" s="194" t="s">
        <v>184</v>
      </c>
      <c r="E185" s="195" t="s">
        <v>19</v>
      </c>
      <c r="F185" s="196" t="s">
        <v>187</v>
      </c>
      <c r="G185" s="193"/>
      <c r="H185" s="195" t="s">
        <v>19</v>
      </c>
      <c r="I185" s="197"/>
      <c r="J185" s="193"/>
      <c r="K185" s="193"/>
      <c r="L185" s="198"/>
      <c r="M185" s="199"/>
      <c r="N185" s="200"/>
      <c r="O185" s="200"/>
      <c r="P185" s="200"/>
      <c r="Q185" s="200"/>
      <c r="R185" s="200"/>
      <c r="S185" s="200"/>
      <c r="T185" s="201"/>
      <c r="AT185" s="202" t="s">
        <v>184</v>
      </c>
      <c r="AU185" s="202" t="s">
        <v>85</v>
      </c>
      <c r="AV185" s="13" t="s">
        <v>83</v>
      </c>
      <c r="AW185" s="13" t="s">
        <v>37</v>
      </c>
      <c r="AX185" s="13" t="s">
        <v>75</v>
      </c>
      <c r="AY185" s="202" t="s">
        <v>117</v>
      </c>
    </row>
    <row r="186" spans="1:65" s="14" customFormat="1" ht="11.25">
      <c r="B186" s="203"/>
      <c r="C186" s="204"/>
      <c r="D186" s="194" t="s">
        <v>184</v>
      </c>
      <c r="E186" s="205" t="s">
        <v>19</v>
      </c>
      <c r="F186" s="206" t="s">
        <v>317</v>
      </c>
      <c r="G186" s="204"/>
      <c r="H186" s="207">
        <v>11.11</v>
      </c>
      <c r="I186" s="208"/>
      <c r="J186" s="204"/>
      <c r="K186" s="204"/>
      <c r="L186" s="209"/>
      <c r="M186" s="210"/>
      <c r="N186" s="211"/>
      <c r="O186" s="211"/>
      <c r="P186" s="211"/>
      <c r="Q186" s="211"/>
      <c r="R186" s="211"/>
      <c r="S186" s="211"/>
      <c r="T186" s="212"/>
      <c r="AT186" s="213" t="s">
        <v>184</v>
      </c>
      <c r="AU186" s="213" t="s">
        <v>85</v>
      </c>
      <c r="AV186" s="14" t="s">
        <v>85</v>
      </c>
      <c r="AW186" s="14" t="s">
        <v>37</v>
      </c>
      <c r="AX186" s="14" t="s">
        <v>75</v>
      </c>
      <c r="AY186" s="213" t="s">
        <v>117</v>
      </c>
    </row>
    <row r="187" spans="1:65" s="15" customFormat="1" ht="11.25">
      <c r="B187" s="214"/>
      <c r="C187" s="215"/>
      <c r="D187" s="194" t="s">
        <v>184</v>
      </c>
      <c r="E187" s="216" t="s">
        <v>19</v>
      </c>
      <c r="F187" s="217" t="s">
        <v>188</v>
      </c>
      <c r="G187" s="215"/>
      <c r="H187" s="218">
        <v>22.22</v>
      </c>
      <c r="I187" s="219"/>
      <c r="J187" s="215"/>
      <c r="K187" s="215"/>
      <c r="L187" s="220"/>
      <c r="M187" s="221"/>
      <c r="N187" s="222"/>
      <c r="O187" s="222"/>
      <c r="P187" s="222"/>
      <c r="Q187" s="222"/>
      <c r="R187" s="222"/>
      <c r="S187" s="222"/>
      <c r="T187" s="223"/>
      <c r="AT187" s="224" t="s">
        <v>184</v>
      </c>
      <c r="AU187" s="224" t="s">
        <v>85</v>
      </c>
      <c r="AV187" s="15" t="s">
        <v>134</v>
      </c>
      <c r="AW187" s="15" t="s">
        <v>37</v>
      </c>
      <c r="AX187" s="15" t="s">
        <v>83</v>
      </c>
      <c r="AY187" s="224" t="s">
        <v>117</v>
      </c>
    </row>
    <row r="188" spans="1:65" s="2" customFormat="1" ht="24.2" customHeight="1">
      <c r="A188" s="35"/>
      <c r="B188" s="36"/>
      <c r="C188" s="174" t="s">
        <v>318</v>
      </c>
      <c r="D188" s="174" t="s">
        <v>120</v>
      </c>
      <c r="E188" s="175" t="s">
        <v>319</v>
      </c>
      <c r="F188" s="176" t="s">
        <v>320</v>
      </c>
      <c r="G188" s="177" t="s">
        <v>241</v>
      </c>
      <c r="H188" s="178">
        <v>8</v>
      </c>
      <c r="I188" s="179"/>
      <c r="J188" s="180">
        <f>ROUND(I188*H188,2)</f>
        <v>0</v>
      </c>
      <c r="K188" s="176" t="s">
        <v>123</v>
      </c>
      <c r="L188" s="40"/>
      <c r="M188" s="181" t="s">
        <v>19</v>
      </c>
      <c r="N188" s="182" t="s">
        <v>46</v>
      </c>
      <c r="O188" s="65"/>
      <c r="P188" s="183">
        <f>O188*H188</f>
        <v>0</v>
      </c>
      <c r="Q188" s="183">
        <v>0</v>
      </c>
      <c r="R188" s="183">
        <f>Q188*H188</f>
        <v>0</v>
      </c>
      <c r="S188" s="183">
        <v>0</v>
      </c>
      <c r="T188" s="184">
        <f>S188*H188</f>
        <v>0</v>
      </c>
      <c r="U188" s="35"/>
      <c r="V188" s="35"/>
      <c r="W188" s="35"/>
      <c r="X188" s="35"/>
      <c r="Y188" s="35"/>
      <c r="Z188" s="35"/>
      <c r="AA188" s="35"/>
      <c r="AB188" s="35"/>
      <c r="AC188" s="35"/>
      <c r="AD188" s="35"/>
      <c r="AE188" s="35"/>
      <c r="AR188" s="185" t="s">
        <v>256</v>
      </c>
      <c r="AT188" s="185" t="s">
        <v>120</v>
      </c>
      <c r="AU188" s="185" t="s">
        <v>85</v>
      </c>
      <c r="AY188" s="18" t="s">
        <v>117</v>
      </c>
      <c r="BE188" s="186">
        <f>IF(N188="základní",J188,0)</f>
        <v>0</v>
      </c>
      <c r="BF188" s="186">
        <f>IF(N188="snížená",J188,0)</f>
        <v>0</v>
      </c>
      <c r="BG188" s="186">
        <f>IF(N188="zákl. přenesená",J188,0)</f>
        <v>0</v>
      </c>
      <c r="BH188" s="186">
        <f>IF(N188="sníž. přenesená",J188,0)</f>
        <v>0</v>
      </c>
      <c r="BI188" s="186">
        <f>IF(N188="nulová",J188,0)</f>
        <v>0</v>
      </c>
      <c r="BJ188" s="18" t="s">
        <v>83</v>
      </c>
      <c r="BK188" s="186">
        <f>ROUND(I188*H188,2)</f>
        <v>0</v>
      </c>
      <c r="BL188" s="18" t="s">
        <v>256</v>
      </c>
      <c r="BM188" s="185" t="s">
        <v>321</v>
      </c>
    </row>
    <row r="189" spans="1:65" s="2" customFormat="1" ht="29.25">
      <c r="A189" s="35"/>
      <c r="B189" s="36"/>
      <c r="C189" s="37"/>
      <c r="D189" s="194" t="s">
        <v>192</v>
      </c>
      <c r="E189" s="37"/>
      <c r="F189" s="225" t="s">
        <v>316</v>
      </c>
      <c r="G189" s="37"/>
      <c r="H189" s="37"/>
      <c r="I189" s="226"/>
      <c r="J189" s="37"/>
      <c r="K189" s="37"/>
      <c r="L189" s="40"/>
      <c r="M189" s="227"/>
      <c r="N189" s="228"/>
      <c r="O189" s="65"/>
      <c r="P189" s="65"/>
      <c r="Q189" s="65"/>
      <c r="R189" s="65"/>
      <c r="S189" s="65"/>
      <c r="T189" s="66"/>
      <c r="U189" s="35"/>
      <c r="V189" s="35"/>
      <c r="W189" s="35"/>
      <c r="X189" s="35"/>
      <c r="Y189" s="35"/>
      <c r="Z189" s="35"/>
      <c r="AA189" s="35"/>
      <c r="AB189" s="35"/>
      <c r="AC189" s="35"/>
      <c r="AD189" s="35"/>
      <c r="AE189" s="35"/>
      <c r="AT189" s="18" t="s">
        <v>192</v>
      </c>
      <c r="AU189" s="18" t="s">
        <v>85</v>
      </c>
    </row>
    <row r="190" spans="1:65" s="2" customFormat="1" ht="14.45" customHeight="1">
      <c r="A190" s="35"/>
      <c r="B190" s="36"/>
      <c r="C190" s="229" t="s">
        <v>322</v>
      </c>
      <c r="D190" s="229" t="s">
        <v>323</v>
      </c>
      <c r="E190" s="230" t="s">
        <v>324</v>
      </c>
      <c r="F190" s="231" t="s">
        <v>325</v>
      </c>
      <c r="G190" s="232" t="s">
        <v>326</v>
      </c>
      <c r="H190" s="233">
        <v>37.774000000000001</v>
      </c>
      <c r="I190" s="234"/>
      <c r="J190" s="235">
        <f>ROUND(I190*H190,2)</f>
        <v>0</v>
      </c>
      <c r="K190" s="231" t="s">
        <v>19</v>
      </c>
      <c r="L190" s="236"/>
      <c r="M190" s="237" t="s">
        <v>19</v>
      </c>
      <c r="N190" s="238" t="s">
        <v>46</v>
      </c>
      <c r="O190" s="65"/>
      <c r="P190" s="183">
        <f>O190*H190</f>
        <v>0</v>
      </c>
      <c r="Q190" s="183">
        <v>1E-3</v>
      </c>
      <c r="R190" s="183">
        <f>Q190*H190</f>
        <v>3.7774000000000002E-2</v>
      </c>
      <c r="S190" s="183">
        <v>0</v>
      </c>
      <c r="T190" s="184">
        <f>S190*H190</f>
        <v>0</v>
      </c>
      <c r="U190" s="35"/>
      <c r="V190" s="35"/>
      <c r="W190" s="35"/>
      <c r="X190" s="35"/>
      <c r="Y190" s="35"/>
      <c r="Z190" s="35"/>
      <c r="AA190" s="35"/>
      <c r="AB190" s="35"/>
      <c r="AC190" s="35"/>
      <c r="AD190" s="35"/>
      <c r="AE190" s="35"/>
      <c r="AR190" s="185" t="s">
        <v>327</v>
      </c>
      <c r="AT190" s="185" t="s">
        <v>323</v>
      </c>
      <c r="AU190" s="185" t="s">
        <v>85</v>
      </c>
      <c r="AY190" s="18" t="s">
        <v>117</v>
      </c>
      <c r="BE190" s="186">
        <f>IF(N190="základní",J190,0)</f>
        <v>0</v>
      </c>
      <c r="BF190" s="186">
        <f>IF(N190="snížená",J190,0)</f>
        <v>0</v>
      </c>
      <c r="BG190" s="186">
        <f>IF(N190="zákl. přenesená",J190,0)</f>
        <v>0</v>
      </c>
      <c r="BH190" s="186">
        <f>IF(N190="sníž. přenesená",J190,0)</f>
        <v>0</v>
      </c>
      <c r="BI190" s="186">
        <f>IF(N190="nulová",J190,0)</f>
        <v>0</v>
      </c>
      <c r="BJ190" s="18" t="s">
        <v>83</v>
      </c>
      <c r="BK190" s="186">
        <f>ROUND(I190*H190,2)</f>
        <v>0</v>
      </c>
      <c r="BL190" s="18" t="s">
        <v>256</v>
      </c>
      <c r="BM190" s="185" t="s">
        <v>328</v>
      </c>
    </row>
    <row r="191" spans="1:65" s="14" customFormat="1" ht="11.25">
      <c r="B191" s="203"/>
      <c r="C191" s="204"/>
      <c r="D191" s="194" t="s">
        <v>184</v>
      </c>
      <c r="E191" s="204"/>
      <c r="F191" s="206" t="s">
        <v>329</v>
      </c>
      <c r="G191" s="204"/>
      <c r="H191" s="207">
        <v>37.774000000000001</v>
      </c>
      <c r="I191" s="208"/>
      <c r="J191" s="204"/>
      <c r="K191" s="204"/>
      <c r="L191" s="209"/>
      <c r="M191" s="210"/>
      <c r="N191" s="211"/>
      <c r="O191" s="211"/>
      <c r="P191" s="211"/>
      <c r="Q191" s="211"/>
      <c r="R191" s="211"/>
      <c r="S191" s="211"/>
      <c r="T191" s="212"/>
      <c r="AT191" s="213" t="s">
        <v>184</v>
      </c>
      <c r="AU191" s="213" t="s">
        <v>85</v>
      </c>
      <c r="AV191" s="14" t="s">
        <v>85</v>
      </c>
      <c r="AW191" s="14" t="s">
        <v>4</v>
      </c>
      <c r="AX191" s="14" t="s">
        <v>83</v>
      </c>
      <c r="AY191" s="213" t="s">
        <v>117</v>
      </c>
    </row>
    <row r="192" spans="1:65" s="2" customFormat="1" ht="24.2" customHeight="1">
      <c r="A192" s="35"/>
      <c r="B192" s="36"/>
      <c r="C192" s="174" t="s">
        <v>330</v>
      </c>
      <c r="D192" s="174" t="s">
        <v>120</v>
      </c>
      <c r="E192" s="175" t="s">
        <v>331</v>
      </c>
      <c r="F192" s="176" t="s">
        <v>332</v>
      </c>
      <c r="G192" s="177" t="s">
        <v>271</v>
      </c>
      <c r="H192" s="178">
        <v>3.7999999999999999E-2</v>
      </c>
      <c r="I192" s="179"/>
      <c r="J192" s="180">
        <f>ROUND(I192*H192,2)</f>
        <v>0</v>
      </c>
      <c r="K192" s="176" t="s">
        <v>123</v>
      </c>
      <c r="L192" s="40"/>
      <c r="M192" s="181" t="s">
        <v>19</v>
      </c>
      <c r="N192" s="182" t="s">
        <v>46</v>
      </c>
      <c r="O192" s="65"/>
      <c r="P192" s="183">
        <f>O192*H192</f>
        <v>0</v>
      </c>
      <c r="Q192" s="183">
        <v>0</v>
      </c>
      <c r="R192" s="183">
        <f>Q192*H192</f>
        <v>0</v>
      </c>
      <c r="S192" s="183">
        <v>0</v>
      </c>
      <c r="T192" s="184">
        <f>S192*H192</f>
        <v>0</v>
      </c>
      <c r="U192" s="35"/>
      <c r="V192" s="35"/>
      <c r="W192" s="35"/>
      <c r="X192" s="35"/>
      <c r="Y192" s="35"/>
      <c r="Z192" s="35"/>
      <c r="AA192" s="35"/>
      <c r="AB192" s="35"/>
      <c r="AC192" s="35"/>
      <c r="AD192" s="35"/>
      <c r="AE192" s="35"/>
      <c r="AR192" s="185" t="s">
        <v>256</v>
      </c>
      <c r="AT192" s="185" t="s">
        <v>120</v>
      </c>
      <c r="AU192" s="185" t="s">
        <v>85</v>
      </c>
      <c r="AY192" s="18" t="s">
        <v>117</v>
      </c>
      <c r="BE192" s="186">
        <f>IF(N192="základní",J192,0)</f>
        <v>0</v>
      </c>
      <c r="BF192" s="186">
        <f>IF(N192="snížená",J192,0)</f>
        <v>0</v>
      </c>
      <c r="BG192" s="186">
        <f>IF(N192="zákl. přenesená",J192,0)</f>
        <v>0</v>
      </c>
      <c r="BH192" s="186">
        <f>IF(N192="sníž. přenesená",J192,0)</f>
        <v>0</v>
      </c>
      <c r="BI192" s="186">
        <f>IF(N192="nulová",J192,0)</f>
        <v>0</v>
      </c>
      <c r="BJ192" s="18" t="s">
        <v>83</v>
      </c>
      <c r="BK192" s="186">
        <f>ROUND(I192*H192,2)</f>
        <v>0</v>
      </c>
      <c r="BL192" s="18" t="s">
        <v>256</v>
      </c>
      <c r="BM192" s="185" t="s">
        <v>333</v>
      </c>
    </row>
    <row r="193" spans="1:65" s="2" customFormat="1" ht="78">
      <c r="A193" s="35"/>
      <c r="B193" s="36"/>
      <c r="C193" s="37"/>
      <c r="D193" s="194" t="s">
        <v>192</v>
      </c>
      <c r="E193" s="37"/>
      <c r="F193" s="225" t="s">
        <v>334</v>
      </c>
      <c r="G193" s="37"/>
      <c r="H193" s="37"/>
      <c r="I193" s="226"/>
      <c r="J193" s="37"/>
      <c r="K193" s="37"/>
      <c r="L193" s="40"/>
      <c r="M193" s="227"/>
      <c r="N193" s="228"/>
      <c r="O193" s="65"/>
      <c r="P193" s="65"/>
      <c r="Q193" s="65"/>
      <c r="R193" s="65"/>
      <c r="S193" s="65"/>
      <c r="T193" s="66"/>
      <c r="U193" s="35"/>
      <c r="V193" s="35"/>
      <c r="W193" s="35"/>
      <c r="X193" s="35"/>
      <c r="Y193" s="35"/>
      <c r="Z193" s="35"/>
      <c r="AA193" s="35"/>
      <c r="AB193" s="35"/>
      <c r="AC193" s="35"/>
      <c r="AD193" s="35"/>
      <c r="AE193" s="35"/>
      <c r="AT193" s="18" t="s">
        <v>192</v>
      </c>
      <c r="AU193" s="18" t="s">
        <v>85</v>
      </c>
    </row>
    <row r="194" spans="1:65" s="12" customFormat="1" ht="22.9" customHeight="1">
      <c r="B194" s="158"/>
      <c r="C194" s="159"/>
      <c r="D194" s="160" t="s">
        <v>74</v>
      </c>
      <c r="E194" s="172" t="s">
        <v>335</v>
      </c>
      <c r="F194" s="172" t="s">
        <v>336</v>
      </c>
      <c r="G194" s="159"/>
      <c r="H194" s="159"/>
      <c r="I194" s="162"/>
      <c r="J194" s="173">
        <f>BK194</f>
        <v>0</v>
      </c>
      <c r="K194" s="159"/>
      <c r="L194" s="164"/>
      <c r="M194" s="165"/>
      <c r="N194" s="166"/>
      <c r="O194" s="166"/>
      <c r="P194" s="167">
        <f>SUM(P195:P202)</f>
        <v>0</v>
      </c>
      <c r="Q194" s="166"/>
      <c r="R194" s="167">
        <f>SUM(R195:R202)</f>
        <v>2.8800000000000002E-3</v>
      </c>
      <c r="S194" s="166"/>
      <c r="T194" s="168">
        <f>SUM(T195:T202)</f>
        <v>0</v>
      </c>
      <c r="AR194" s="169" t="s">
        <v>85</v>
      </c>
      <c r="AT194" s="170" t="s">
        <v>74</v>
      </c>
      <c r="AU194" s="170" t="s">
        <v>83</v>
      </c>
      <c r="AY194" s="169" t="s">
        <v>117</v>
      </c>
      <c r="BK194" s="171">
        <f>SUM(BK195:BK202)</f>
        <v>0</v>
      </c>
    </row>
    <row r="195" spans="1:65" s="2" customFormat="1" ht="14.45" customHeight="1">
      <c r="A195" s="35"/>
      <c r="B195" s="36"/>
      <c r="C195" s="174" t="s">
        <v>337</v>
      </c>
      <c r="D195" s="174" t="s">
        <v>120</v>
      </c>
      <c r="E195" s="175" t="s">
        <v>338</v>
      </c>
      <c r="F195" s="176" t="s">
        <v>339</v>
      </c>
      <c r="G195" s="177" t="s">
        <v>224</v>
      </c>
      <c r="H195" s="178">
        <v>6</v>
      </c>
      <c r="I195" s="179"/>
      <c r="J195" s="180">
        <f>ROUND(I195*H195,2)</f>
        <v>0</v>
      </c>
      <c r="K195" s="176" t="s">
        <v>19</v>
      </c>
      <c r="L195" s="40"/>
      <c r="M195" s="181" t="s">
        <v>19</v>
      </c>
      <c r="N195" s="182" t="s">
        <v>46</v>
      </c>
      <c r="O195" s="65"/>
      <c r="P195" s="183">
        <f>O195*H195</f>
        <v>0</v>
      </c>
      <c r="Q195" s="183">
        <v>4.8000000000000001E-4</v>
      </c>
      <c r="R195" s="183">
        <f>Q195*H195</f>
        <v>2.8800000000000002E-3</v>
      </c>
      <c r="S195" s="183">
        <v>0</v>
      </c>
      <c r="T195" s="184">
        <f>S195*H195</f>
        <v>0</v>
      </c>
      <c r="U195" s="35"/>
      <c r="V195" s="35"/>
      <c r="W195" s="35"/>
      <c r="X195" s="35"/>
      <c r="Y195" s="35"/>
      <c r="Z195" s="35"/>
      <c r="AA195" s="35"/>
      <c r="AB195" s="35"/>
      <c r="AC195" s="35"/>
      <c r="AD195" s="35"/>
      <c r="AE195" s="35"/>
      <c r="AR195" s="185" t="s">
        <v>256</v>
      </c>
      <c r="AT195" s="185" t="s">
        <v>120</v>
      </c>
      <c r="AU195" s="185" t="s">
        <v>85</v>
      </c>
      <c r="AY195" s="18" t="s">
        <v>117</v>
      </c>
      <c r="BE195" s="186">
        <f>IF(N195="základní",J195,0)</f>
        <v>0</v>
      </c>
      <c r="BF195" s="186">
        <f>IF(N195="snížená",J195,0)</f>
        <v>0</v>
      </c>
      <c r="BG195" s="186">
        <f>IF(N195="zákl. přenesená",J195,0)</f>
        <v>0</v>
      </c>
      <c r="BH195" s="186">
        <f>IF(N195="sníž. přenesená",J195,0)</f>
        <v>0</v>
      </c>
      <c r="BI195" s="186">
        <f>IF(N195="nulová",J195,0)</f>
        <v>0</v>
      </c>
      <c r="BJ195" s="18" t="s">
        <v>83</v>
      </c>
      <c r="BK195" s="186">
        <f>ROUND(I195*H195,2)</f>
        <v>0</v>
      </c>
      <c r="BL195" s="18" t="s">
        <v>256</v>
      </c>
      <c r="BM195" s="185" t="s">
        <v>340</v>
      </c>
    </row>
    <row r="196" spans="1:65" s="2" customFormat="1" ht="39">
      <c r="A196" s="35"/>
      <c r="B196" s="36"/>
      <c r="C196" s="37"/>
      <c r="D196" s="194" t="s">
        <v>192</v>
      </c>
      <c r="E196" s="37"/>
      <c r="F196" s="225" t="s">
        <v>341</v>
      </c>
      <c r="G196" s="37"/>
      <c r="H196" s="37"/>
      <c r="I196" s="226"/>
      <c r="J196" s="37"/>
      <c r="K196" s="37"/>
      <c r="L196" s="40"/>
      <c r="M196" s="227"/>
      <c r="N196" s="228"/>
      <c r="O196" s="65"/>
      <c r="P196" s="65"/>
      <c r="Q196" s="65"/>
      <c r="R196" s="65"/>
      <c r="S196" s="65"/>
      <c r="T196" s="66"/>
      <c r="U196" s="35"/>
      <c r="V196" s="35"/>
      <c r="W196" s="35"/>
      <c r="X196" s="35"/>
      <c r="Y196" s="35"/>
      <c r="Z196" s="35"/>
      <c r="AA196" s="35"/>
      <c r="AB196" s="35"/>
      <c r="AC196" s="35"/>
      <c r="AD196" s="35"/>
      <c r="AE196" s="35"/>
      <c r="AT196" s="18" t="s">
        <v>192</v>
      </c>
      <c r="AU196" s="18" t="s">
        <v>85</v>
      </c>
    </row>
    <row r="197" spans="1:65" s="14" customFormat="1" ht="11.25">
      <c r="B197" s="203"/>
      <c r="C197" s="204"/>
      <c r="D197" s="194" t="s">
        <v>184</v>
      </c>
      <c r="E197" s="205" t="s">
        <v>19</v>
      </c>
      <c r="F197" s="206" t="s">
        <v>237</v>
      </c>
      <c r="G197" s="204"/>
      <c r="H197" s="207">
        <v>6</v>
      </c>
      <c r="I197" s="208"/>
      <c r="J197" s="204"/>
      <c r="K197" s="204"/>
      <c r="L197" s="209"/>
      <c r="M197" s="210"/>
      <c r="N197" s="211"/>
      <c r="O197" s="211"/>
      <c r="P197" s="211"/>
      <c r="Q197" s="211"/>
      <c r="R197" s="211"/>
      <c r="S197" s="211"/>
      <c r="T197" s="212"/>
      <c r="AT197" s="213" t="s">
        <v>184</v>
      </c>
      <c r="AU197" s="213" t="s">
        <v>85</v>
      </c>
      <c r="AV197" s="14" t="s">
        <v>85</v>
      </c>
      <c r="AW197" s="14" t="s">
        <v>37</v>
      </c>
      <c r="AX197" s="14" t="s">
        <v>83</v>
      </c>
      <c r="AY197" s="213" t="s">
        <v>117</v>
      </c>
    </row>
    <row r="198" spans="1:65" s="2" customFormat="1" ht="14.45" customHeight="1">
      <c r="A198" s="35"/>
      <c r="B198" s="36"/>
      <c r="C198" s="174" t="s">
        <v>342</v>
      </c>
      <c r="D198" s="174" t="s">
        <v>120</v>
      </c>
      <c r="E198" s="175" t="s">
        <v>343</v>
      </c>
      <c r="F198" s="176" t="s">
        <v>344</v>
      </c>
      <c r="G198" s="177" t="s">
        <v>241</v>
      </c>
      <c r="H198" s="178">
        <v>7</v>
      </c>
      <c r="I198" s="179"/>
      <c r="J198" s="180">
        <f>ROUND(I198*H198,2)</f>
        <v>0</v>
      </c>
      <c r="K198" s="176" t="s">
        <v>123</v>
      </c>
      <c r="L198" s="40"/>
      <c r="M198" s="181" t="s">
        <v>19</v>
      </c>
      <c r="N198" s="182" t="s">
        <v>46</v>
      </c>
      <c r="O198" s="65"/>
      <c r="P198" s="183">
        <f>O198*H198</f>
        <v>0</v>
      </c>
      <c r="Q198" s="183">
        <v>0</v>
      </c>
      <c r="R198" s="183">
        <f>Q198*H198</f>
        <v>0</v>
      </c>
      <c r="S198" s="183">
        <v>0</v>
      </c>
      <c r="T198" s="184">
        <f>S198*H198</f>
        <v>0</v>
      </c>
      <c r="U198" s="35"/>
      <c r="V198" s="35"/>
      <c r="W198" s="35"/>
      <c r="X198" s="35"/>
      <c r="Y198" s="35"/>
      <c r="Z198" s="35"/>
      <c r="AA198" s="35"/>
      <c r="AB198" s="35"/>
      <c r="AC198" s="35"/>
      <c r="AD198" s="35"/>
      <c r="AE198" s="35"/>
      <c r="AR198" s="185" t="s">
        <v>256</v>
      </c>
      <c r="AT198" s="185" t="s">
        <v>120</v>
      </c>
      <c r="AU198" s="185" t="s">
        <v>85</v>
      </c>
      <c r="AY198" s="18" t="s">
        <v>117</v>
      </c>
      <c r="BE198" s="186">
        <f>IF(N198="základní",J198,0)</f>
        <v>0</v>
      </c>
      <c r="BF198" s="186">
        <f>IF(N198="snížená",J198,0)</f>
        <v>0</v>
      </c>
      <c r="BG198" s="186">
        <f>IF(N198="zákl. přenesená",J198,0)</f>
        <v>0</v>
      </c>
      <c r="BH198" s="186">
        <f>IF(N198="sníž. přenesená",J198,0)</f>
        <v>0</v>
      </c>
      <c r="BI198" s="186">
        <f>IF(N198="nulová",J198,0)</f>
        <v>0</v>
      </c>
      <c r="BJ198" s="18" t="s">
        <v>83</v>
      </c>
      <c r="BK198" s="186">
        <f>ROUND(I198*H198,2)</f>
        <v>0</v>
      </c>
      <c r="BL198" s="18" t="s">
        <v>256</v>
      </c>
      <c r="BM198" s="185" t="s">
        <v>345</v>
      </c>
    </row>
    <row r="199" spans="1:65" s="2" customFormat="1" ht="39">
      <c r="A199" s="35"/>
      <c r="B199" s="36"/>
      <c r="C199" s="37"/>
      <c r="D199" s="194" t="s">
        <v>192</v>
      </c>
      <c r="E199" s="37"/>
      <c r="F199" s="225" t="s">
        <v>346</v>
      </c>
      <c r="G199" s="37"/>
      <c r="H199" s="37"/>
      <c r="I199" s="226"/>
      <c r="J199" s="37"/>
      <c r="K199" s="37"/>
      <c r="L199" s="40"/>
      <c r="M199" s="227"/>
      <c r="N199" s="228"/>
      <c r="O199" s="65"/>
      <c r="P199" s="65"/>
      <c r="Q199" s="65"/>
      <c r="R199" s="65"/>
      <c r="S199" s="65"/>
      <c r="T199" s="66"/>
      <c r="U199" s="35"/>
      <c r="V199" s="35"/>
      <c r="W199" s="35"/>
      <c r="X199" s="35"/>
      <c r="Y199" s="35"/>
      <c r="Z199" s="35"/>
      <c r="AA199" s="35"/>
      <c r="AB199" s="35"/>
      <c r="AC199" s="35"/>
      <c r="AD199" s="35"/>
      <c r="AE199" s="35"/>
      <c r="AT199" s="18" t="s">
        <v>192</v>
      </c>
      <c r="AU199" s="18" t="s">
        <v>85</v>
      </c>
    </row>
    <row r="200" spans="1:65" s="2" customFormat="1" ht="14.45" customHeight="1">
      <c r="A200" s="35"/>
      <c r="B200" s="36"/>
      <c r="C200" s="174" t="s">
        <v>327</v>
      </c>
      <c r="D200" s="174" t="s">
        <v>120</v>
      </c>
      <c r="E200" s="175" t="s">
        <v>347</v>
      </c>
      <c r="F200" s="176" t="s">
        <v>348</v>
      </c>
      <c r="G200" s="177" t="s">
        <v>224</v>
      </c>
      <c r="H200" s="178">
        <v>6</v>
      </c>
      <c r="I200" s="179"/>
      <c r="J200" s="180">
        <f>ROUND(I200*H200,2)</f>
        <v>0</v>
      </c>
      <c r="K200" s="176" t="s">
        <v>123</v>
      </c>
      <c r="L200" s="40"/>
      <c r="M200" s="181" t="s">
        <v>19</v>
      </c>
      <c r="N200" s="182" t="s">
        <v>46</v>
      </c>
      <c r="O200" s="65"/>
      <c r="P200" s="183">
        <f>O200*H200</f>
        <v>0</v>
      </c>
      <c r="Q200" s="183">
        <v>0</v>
      </c>
      <c r="R200" s="183">
        <f>Q200*H200</f>
        <v>0</v>
      </c>
      <c r="S200" s="183">
        <v>0</v>
      </c>
      <c r="T200" s="184">
        <f>S200*H200</f>
        <v>0</v>
      </c>
      <c r="U200" s="35"/>
      <c r="V200" s="35"/>
      <c r="W200" s="35"/>
      <c r="X200" s="35"/>
      <c r="Y200" s="35"/>
      <c r="Z200" s="35"/>
      <c r="AA200" s="35"/>
      <c r="AB200" s="35"/>
      <c r="AC200" s="35"/>
      <c r="AD200" s="35"/>
      <c r="AE200" s="35"/>
      <c r="AR200" s="185" t="s">
        <v>256</v>
      </c>
      <c r="AT200" s="185" t="s">
        <v>120</v>
      </c>
      <c r="AU200" s="185" t="s">
        <v>85</v>
      </c>
      <c r="AY200" s="18" t="s">
        <v>117</v>
      </c>
      <c r="BE200" s="186">
        <f>IF(N200="základní",J200,0)</f>
        <v>0</v>
      </c>
      <c r="BF200" s="186">
        <f>IF(N200="snížená",J200,0)</f>
        <v>0</v>
      </c>
      <c r="BG200" s="186">
        <f>IF(N200="zákl. přenesená",J200,0)</f>
        <v>0</v>
      </c>
      <c r="BH200" s="186">
        <f>IF(N200="sníž. přenesená",J200,0)</f>
        <v>0</v>
      </c>
      <c r="BI200" s="186">
        <f>IF(N200="nulová",J200,0)</f>
        <v>0</v>
      </c>
      <c r="BJ200" s="18" t="s">
        <v>83</v>
      </c>
      <c r="BK200" s="186">
        <f>ROUND(I200*H200,2)</f>
        <v>0</v>
      </c>
      <c r="BL200" s="18" t="s">
        <v>256</v>
      </c>
      <c r="BM200" s="185" t="s">
        <v>349</v>
      </c>
    </row>
    <row r="201" spans="1:65" s="2" customFormat="1" ht="24.2" customHeight="1">
      <c r="A201" s="35"/>
      <c r="B201" s="36"/>
      <c r="C201" s="174" t="s">
        <v>350</v>
      </c>
      <c r="D201" s="174" t="s">
        <v>120</v>
      </c>
      <c r="E201" s="175" t="s">
        <v>351</v>
      </c>
      <c r="F201" s="176" t="s">
        <v>352</v>
      </c>
      <c r="G201" s="177" t="s">
        <v>271</v>
      </c>
      <c r="H201" s="178">
        <v>3.0000000000000001E-3</v>
      </c>
      <c r="I201" s="179"/>
      <c r="J201" s="180">
        <f>ROUND(I201*H201,2)</f>
        <v>0</v>
      </c>
      <c r="K201" s="176" t="s">
        <v>123</v>
      </c>
      <c r="L201" s="40"/>
      <c r="M201" s="181" t="s">
        <v>19</v>
      </c>
      <c r="N201" s="182" t="s">
        <v>46</v>
      </c>
      <c r="O201" s="65"/>
      <c r="P201" s="183">
        <f>O201*H201</f>
        <v>0</v>
      </c>
      <c r="Q201" s="183">
        <v>0</v>
      </c>
      <c r="R201" s="183">
        <f>Q201*H201</f>
        <v>0</v>
      </c>
      <c r="S201" s="183">
        <v>0</v>
      </c>
      <c r="T201" s="184">
        <f>S201*H201</f>
        <v>0</v>
      </c>
      <c r="U201" s="35"/>
      <c r="V201" s="35"/>
      <c r="W201" s="35"/>
      <c r="X201" s="35"/>
      <c r="Y201" s="35"/>
      <c r="Z201" s="35"/>
      <c r="AA201" s="35"/>
      <c r="AB201" s="35"/>
      <c r="AC201" s="35"/>
      <c r="AD201" s="35"/>
      <c r="AE201" s="35"/>
      <c r="AR201" s="185" t="s">
        <v>256</v>
      </c>
      <c r="AT201" s="185" t="s">
        <v>120</v>
      </c>
      <c r="AU201" s="185" t="s">
        <v>85</v>
      </c>
      <c r="AY201" s="18" t="s">
        <v>117</v>
      </c>
      <c r="BE201" s="186">
        <f>IF(N201="základní",J201,0)</f>
        <v>0</v>
      </c>
      <c r="BF201" s="186">
        <f>IF(N201="snížená",J201,0)</f>
        <v>0</v>
      </c>
      <c r="BG201" s="186">
        <f>IF(N201="zákl. přenesená",J201,0)</f>
        <v>0</v>
      </c>
      <c r="BH201" s="186">
        <f>IF(N201="sníž. přenesená",J201,0)</f>
        <v>0</v>
      </c>
      <c r="BI201" s="186">
        <f>IF(N201="nulová",J201,0)</f>
        <v>0</v>
      </c>
      <c r="BJ201" s="18" t="s">
        <v>83</v>
      </c>
      <c r="BK201" s="186">
        <f>ROUND(I201*H201,2)</f>
        <v>0</v>
      </c>
      <c r="BL201" s="18" t="s">
        <v>256</v>
      </c>
      <c r="BM201" s="185" t="s">
        <v>353</v>
      </c>
    </row>
    <row r="202" spans="1:65" s="2" customFormat="1" ht="78">
      <c r="A202" s="35"/>
      <c r="B202" s="36"/>
      <c r="C202" s="37"/>
      <c r="D202" s="194" t="s">
        <v>192</v>
      </c>
      <c r="E202" s="37"/>
      <c r="F202" s="225" t="s">
        <v>334</v>
      </c>
      <c r="G202" s="37"/>
      <c r="H202" s="37"/>
      <c r="I202" s="226"/>
      <c r="J202" s="37"/>
      <c r="K202" s="37"/>
      <c r="L202" s="40"/>
      <c r="M202" s="227"/>
      <c r="N202" s="228"/>
      <c r="O202" s="65"/>
      <c r="P202" s="65"/>
      <c r="Q202" s="65"/>
      <c r="R202" s="65"/>
      <c r="S202" s="65"/>
      <c r="T202" s="66"/>
      <c r="U202" s="35"/>
      <c r="V202" s="35"/>
      <c r="W202" s="35"/>
      <c r="X202" s="35"/>
      <c r="Y202" s="35"/>
      <c r="Z202" s="35"/>
      <c r="AA202" s="35"/>
      <c r="AB202" s="35"/>
      <c r="AC202" s="35"/>
      <c r="AD202" s="35"/>
      <c r="AE202" s="35"/>
      <c r="AT202" s="18" t="s">
        <v>192</v>
      </c>
      <c r="AU202" s="18" t="s">
        <v>85</v>
      </c>
    </row>
    <row r="203" spans="1:65" s="12" customFormat="1" ht="22.9" customHeight="1">
      <c r="B203" s="158"/>
      <c r="C203" s="159"/>
      <c r="D203" s="160" t="s">
        <v>74</v>
      </c>
      <c r="E203" s="172" t="s">
        <v>354</v>
      </c>
      <c r="F203" s="172" t="s">
        <v>355</v>
      </c>
      <c r="G203" s="159"/>
      <c r="H203" s="159"/>
      <c r="I203" s="162"/>
      <c r="J203" s="173">
        <f>BK203</f>
        <v>0</v>
      </c>
      <c r="K203" s="159"/>
      <c r="L203" s="164"/>
      <c r="M203" s="165"/>
      <c r="N203" s="166"/>
      <c r="O203" s="166"/>
      <c r="P203" s="167">
        <f>SUM(P204:P219)</f>
        <v>0</v>
      </c>
      <c r="Q203" s="166"/>
      <c r="R203" s="167">
        <f>SUM(R204:R219)</f>
        <v>1.0830000000000001E-2</v>
      </c>
      <c r="S203" s="166"/>
      <c r="T203" s="168">
        <f>SUM(T204:T219)</f>
        <v>0</v>
      </c>
      <c r="AR203" s="169" t="s">
        <v>85</v>
      </c>
      <c r="AT203" s="170" t="s">
        <v>74</v>
      </c>
      <c r="AU203" s="170" t="s">
        <v>83</v>
      </c>
      <c r="AY203" s="169" t="s">
        <v>117</v>
      </c>
      <c r="BK203" s="171">
        <f>SUM(BK204:BK219)</f>
        <v>0</v>
      </c>
    </row>
    <row r="204" spans="1:65" s="2" customFormat="1" ht="24.2" customHeight="1">
      <c r="A204" s="35"/>
      <c r="B204" s="36"/>
      <c r="C204" s="174" t="s">
        <v>356</v>
      </c>
      <c r="D204" s="174" t="s">
        <v>120</v>
      </c>
      <c r="E204" s="175" t="s">
        <v>357</v>
      </c>
      <c r="F204" s="176" t="s">
        <v>358</v>
      </c>
      <c r="G204" s="177" t="s">
        <v>224</v>
      </c>
      <c r="H204" s="178">
        <v>21</v>
      </c>
      <c r="I204" s="179"/>
      <c r="J204" s="180">
        <f>ROUND(I204*H204,2)</f>
        <v>0</v>
      </c>
      <c r="K204" s="176" t="s">
        <v>123</v>
      </c>
      <c r="L204" s="40"/>
      <c r="M204" s="181" t="s">
        <v>19</v>
      </c>
      <c r="N204" s="182" t="s">
        <v>46</v>
      </c>
      <c r="O204" s="65"/>
      <c r="P204" s="183">
        <f>O204*H204</f>
        <v>0</v>
      </c>
      <c r="Q204" s="183">
        <v>2.2000000000000001E-4</v>
      </c>
      <c r="R204" s="183">
        <f>Q204*H204</f>
        <v>4.62E-3</v>
      </c>
      <c r="S204" s="183">
        <v>0</v>
      </c>
      <c r="T204" s="184">
        <f>S204*H204</f>
        <v>0</v>
      </c>
      <c r="U204" s="35"/>
      <c r="V204" s="35"/>
      <c r="W204" s="35"/>
      <c r="X204" s="35"/>
      <c r="Y204" s="35"/>
      <c r="Z204" s="35"/>
      <c r="AA204" s="35"/>
      <c r="AB204" s="35"/>
      <c r="AC204" s="35"/>
      <c r="AD204" s="35"/>
      <c r="AE204" s="35"/>
      <c r="AR204" s="185" t="s">
        <v>256</v>
      </c>
      <c r="AT204" s="185" t="s">
        <v>120</v>
      </c>
      <c r="AU204" s="185" t="s">
        <v>85</v>
      </c>
      <c r="AY204" s="18" t="s">
        <v>117</v>
      </c>
      <c r="BE204" s="186">
        <f>IF(N204="základní",J204,0)</f>
        <v>0</v>
      </c>
      <c r="BF204" s="186">
        <f>IF(N204="snížená",J204,0)</f>
        <v>0</v>
      </c>
      <c r="BG204" s="186">
        <f>IF(N204="zákl. přenesená",J204,0)</f>
        <v>0</v>
      </c>
      <c r="BH204" s="186">
        <f>IF(N204="sníž. přenesená",J204,0)</f>
        <v>0</v>
      </c>
      <c r="BI204" s="186">
        <f>IF(N204="nulová",J204,0)</f>
        <v>0</v>
      </c>
      <c r="BJ204" s="18" t="s">
        <v>83</v>
      </c>
      <c r="BK204" s="186">
        <f>ROUND(I204*H204,2)</f>
        <v>0</v>
      </c>
      <c r="BL204" s="18" t="s">
        <v>256</v>
      </c>
      <c r="BM204" s="185" t="s">
        <v>359</v>
      </c>
    </row>
    <row r="205" spans="1:65" s="14" customFormat="1" ht="11.25">
      <c r="B205" s="203"/>
      <c r="C205" s="204"/>
      <c r="D205" s="194" t="s">
        <v>184</v>
      </c>
      <c r="E205" s="205" t="s">
        <v>19</v>
      </c>
      <c r="F205" s="206" t="s">
        <v>360</v>
      </c>
      <c r="G205" s="204"/>
      <c r="H205" s="207">
        <v>21</v>
      </c>
      <c r="I205" s="208"/>
      <c r="J205" s="204"/>
      <c r="K205" s="204"/>
      <c r="L205" s="209"/>
      <c r="M205" s="210"/>
      <c r="N205" s="211"/>
      <c r="O205" s="211"/>
      <c r="P205" s="211"/>
      <c r="Q205" s="211"/>
      <c r="R205" s="211"/>
      <c r="S205" s="211"/>
      <c r="T205" s="212"/>
      <c r="AT205" s="213" t="s">
        <v>184</v>
      </c>
      <c r="AU205" s="213" t="s">
        <v>85</v>
      </c>
      <c r="AV205" s="14" t="s">
        <v>85</v>
      </c>
      <c r="AW205" s="14" t="s">
        <v>37</v>
      </c>
      <c r="AX205" s="14" t="s">
        <v>83</v>
      </c>
      <c r="AY205" s="213" t="s">
        <v>117</v>
      </c>
    </row>
    <row r="206" spans="1:65" s="2" customFormat="1" ht="24.2" customHeight="1">
      <c r="A206" s="35"/>
      <c r="B206" s="36"/>
      <c r="C206" s="174" t="s">
        <v>361</v>
      </c>
      <c r="D206" s="174" t="s">
        <v>120</v>
      </c>
      <c r="E206" s="175" t="s">
        <v>362</v>
      </c>
      <c r="F206" s="176" t="s">
        <v>363</v>
      </c>
      <c r="G206" s="177" t="s">
        <v>224</v>
      </c>
      <c r="H206" s="178">
        <v>21</v>
      </c>
      <c r="I206" s="179"/>
      <c r="J206" s="180">
        <f>ROUND(I206*H206,2)</f>
        <v>0</v>
      </c>
      <c r="K206" s="176" t="s">
        <v>123</v>
      </c>
      <c r="L206" s="40"/>
      <c r="M206" s="181" t="s">
        <v>19</v>
      </c>
      <c r="N206" s="182" t="s">
        <v>46</v>
      </c>
      <c r="O206" s="65"/>
      <c r="P206" s="183">
        <f>O206*H206</f>
        <v>0</v>
      </c>
      <c r="Q206" s="183">
        <v>2.0000000000000001E-4</v>
      </c>
      <c r="R206" s="183">
        <f>Q206*H206</f>
        <v>4.2000000000000006E-3</v>
      </c>
      <c r="S206" s="183">
        <v>0</v>
      </c>
      <c r="T206" s="184">
        <f>S206*H206</f>
        <v>0</v>
      </c>
      <c r="U206" s="35"/>
      <c r="V206" s="35"/>
      <c r="W206" s="35"/>
      <c r="X206" s="35"/>
      <c r="Y206" s="35"/>
      <c r="Z206" s="35"/>
      <c r="AA206" s="35"/>
      <c r="AB206" s="35"/>
      <c r="AC206" s="35"/>
      <c r="AD206" s="35"/>
      <c r="AE206" s="35"/>
      <c r="AR206" s="185" t="s">
        <v>256</v>
      </c>
      <c r="AT206" s="185" t="s">
        <v>120</v>
      </c>
      <c r="AU206" s="185" t="s">
        <v>85</v>
      </c>
      <c r="AY206" s="18" t="s">
        <v>117</v>
      </c>
      <c r="BE206" s="186">
        <f>IF(N206="základní",J206,0)</f>
        <v>0</v>
      </c>
      <c r="BF206" s="186">
        <f>IF(N206="snížená",J206,0)</f>
        <v>0</v>
      </c>
      <c r="BG206" s="186">
        <f>IF(N206="zákl. přenesená",J206,0)</f>
        <v>0</v>
      </c>
      <c r="BH206" s="186">
        <f>IF(N206="sníž. přenesená",J206,0)</f>
        <v>0</v>
      </c>
      <c r="BI206" s="186">
        <f>IF(N206="nulová",J206,0)</f>
        <v>0</v>
      </c>
      <c r="BJ206" s="18" t="s">
        <v>83</v>
      </c>
      <c r="BK206" s="186">
        <f>ROUND(I206*H206,2)</f>
        <v>0</v>
      </c>
      <c r="BL206" s="18" t="s">
        <v>256</v>
      </c>
      <c r="BM206" s="185" t="s">
        <v>364</v>
      </c>
    </row>
    <row r="207" spans="1:65" s="2" customFormat="1" ht="29.25">
      <c r="A207" s="35"/>
      <c r="B207" s="36"/>
      <c r="C207" s="37"/>
      <c r="D207" s="194" t="s">
        <v>192</v>
      </c>
      <c r="E207" s="37"/>
      <c r="F207" s="225" t="s">
        <v>365</v>
      </c>
      <c r="G207" s="37"/>
      <c r="H207" s="37"/>
      <c r="I207" s="226"/>
      <c r="J207" s="37"/>
      <c r="K207" s="37"/>
      <c r="L207" s="40"/>
      <c r="M207" s="227"/>
      <c r="N207" s="228"/>
      <c r="O207" s="65"/>
      <c r="P207" s="65"/>
      <c r="Q207" s="65"/>
      <c r="R207" s="65"/>
      <c r="S207" s="65"/>
      <c r="T207" s="66"/>
      <c r="U207" s="35"/>
      <c r="V207" s="35"/>
      <c r="W207" s="35"/>
      <c r="X207" s="35"/>
      <c r="Y207" s="35"/>
      <c r="Z207" s="35"/>
      <c r="AA207" s="35"/>
      <c r="AB207" s="35"/>
      <c r="AC207" s="35"/>
      <c r="AD207" s="35"/>
      <c r="AE207" s="35"/>
      <c r="AT207" s="18" t="s">
        <v>192</v>
      </c>
      <c r="AU207" s="18" t="s">
        <v>85</v>
      </c>
    </row>
    <row r="208" spans="1:65" s="2" customFormat="1" ht="14.45" customHeight="1">
      <c r="A208" s="35"/>
      <c r="B208" s="36"/>
      <c r="C208" s="174" t="s">
        <v>366</v>
      </c>
      <c r="D208" s="174" t="s">
        <v>120</v>
      </c>
      <c r="E208" s="175" t="s">
        <v>367</v>
      </c>
      <c r="F208" s="176" t="s">
        <v>368</v>
      </c>
      <c r="G208" s="177" t="s">
        <v>241</v>
      </c>
      <c r="H208" s="178">
        <v>10</v>
      </c>
      <c r="I208" s="179"/>
      <c r="J208" s="180">
        <f>ROUND(I208*H208,2)</f>
        <v>0</v>
      </c>
      <c r="K208" s="176" t="s">
        <v>123</v>
      </c>
      <c r="L208" s="40"/>
      <c r="M208" s="181" t="s">
        <v>19</v>
      </c>
      <c r="N208" s="182" t="s">
        <v>46</v>
      </c>
      <c r="O208" s="65"/>
      <c r="P208" s="183">
        <f>O208*H208</f>
        <v>0</v>
      </c>
      <c r="Q208" s="183">
        <v>0</v>
      </c>
      <c r="R208" s="183">
        <f>Q208*H208</f>
        <v>0</v>
      </c>
      <c r="S208" s="183">
        <v>0</v>
      </c>
      <c r="T208" s="184">
        <f>S208*H208</f>
        <v>0</v>
      </c>
      <c r="U208" s="35"/>
      <c r="V208" s="35"/>
      <c r="W208" s="35"/>
      <c r="X208" s="35"/>
      <c r="Y208" s="35"/>
      <c r="Z208" s="35"/>
      <c r="AA208" s="35"/>
      <c r="AB208" s="35"/>
      <c r="AC208" s="35"/>
      <c r="AD208" s="35"/>
      <c r="AE208" s="35"/>
      <c r="AR208" s="185" t="s">
        <v>256</v>
      </c>
      <c r="AT208" s="185" t="s">
        <v>120</v>
      </c>
      <c r="AU208" s="185" t="s">
        <v>85</v>
      </c>
      <c r="AY208" s="18" t="s">
        <v>117</v>
      </c>
      <c r="BE208" s="186">
        <f>IF(N208="základní",J208,0)</f>
        <v>0</v>
      </c>
      <c r="BF208" s="186">
        <f>IF(N208="snížená",J208,0)</f>
        <v>0</v>
      </c>
      <c r="BG208" s="186">
        <f>IF(N208="zákl. přenesená",J208,0)</f>
        <v>0</v>
      </c>
      <c r="BH208" s="186">
        <f>IF(N208="sníž. přenesená",J208,0)</f>
        <v>0</v>
      </c>
      <c r="BI208" s="186">
        <f>IF(N208="nulová",J208,0)</f>
        <v>0</v>
      </c>
      <c r="BJ208" s="18" t="s">
        <v>83</v>
      </c>
      <c r="BK208" s="186">
        <f>ROUND(I208*H208,2)</f>
        <v>0</v>
      </c>
      <c r="BL208" s="18" t="s">
        <v>256</v>
      </c>
      <c r="BM208" s="185" t="s">
        <v>369</v>
      </c>
    </row>
    <row r="209" spans="1:65" s="2" customFormat="1" ht="48.75">
      <c r="A209" s="35"/>
      <c r="B209" s="36"/>
      <c r="C209" s="37"/>
      <c r="D209" s="194" t="s">
        <v>192</v>
      </c>
      <c r="E209" s="37"/>
      <c r="F209" s="225" t="s">
        <v>370</v>
      </c>
      <c r="G209" s="37"/>
      <c r="H209" s="37"/>
      <c r="I209" s="226"/>
      <c r="J209" s="37"/>
      <c r="K209" s="37"/>
      <c r="L209" s="40"/>
      <c r="M209" s="227"/>
      <c r="N209" s="228"/>
      <c r="O209" s="65"/>
      <c r="P209" s="65"/>
      <c r="Q209" s="65"/>
      <c r="R209" s="65"/>
      <c r="S209" s="65"/>
      <c r="T209" s="66"/>
      <c r="U209" s="35"/>
      <c r="V209" s="35"/>
      <c r="W209" s="35"/>
      <c r="X209" s="35"/>
      <c r="Y209" s="35"/>
      <c r="Z209" s="35"/>
      <c r="AA209" s="35"/>
      <c r="AB209" s="35"/>
      <c r="AC209" s="35"/>
      <c r="AD209" s="35"/>
      <c r="AE209" s="35"/>
      <c r="AT209" s="18" t="s">
        <v>192</v>
      </c>
      <c r="AU209" s="18" t="s">
        <v>85</v>
      </c>
    </row>
    <row r="210" spans="1:65" s="2" customFormat="1" ht="14.45" customHeight="1">
      <c r="A210" s="35"/>
      <c r="B210" s="36"/>
      <c r="C210" s="174" t="s">
        <v>371</v>
      </c>
      <c r="D210" s="174" t="s">
        <v>120</v>
      </c>
      <c r="E210" s="175" t="s">
        <v>372</v>
      </c>
      <c r="F210" s="176" t="s">
        <v>373</v>
      </c>
      <c r="G210" s="177" t="s">
        <v>241</v>
      </c>
      <c r="H210" s="178">
        <v>2</v>
      </c>
      <c r="I210" s="179"/>
      <c r="J210" s="180">
        <f>ROUND(I210*H210,2)</f>
        <v>0</v>
      </c>
      <c r="K210" s="176" t="s">
        <v>123</v>
      </c>
      <c r="L210" s="40"/>
      <c r="M210" s="181" t="s">
        <v>19</v>
      </c>
      <c r="N210" s="182" t="s">
        <v>46</v>
      </c>
      <c r="O210" s="65"/>
      <c r="P210" s="183">
        <f>O210*H210</f>
        <v>0</v>
      </c>
      <c r="Q210" s="183">
        <v>2.2000000000000001E-4</v>
      </c>
      <c r="R210" s="183">
        <f>Q210*H210</f>
        <v>4.4000000000000002E-4</v>
      </c>
      <c r="S210" s="183">
        <v>0</v>
      </c>
      <c r="T210" s="184">
        <f>S210*H210</f>
        <v>0</v>
      </c>
      <c r="U210" s="35"/>
      <c r="V210" s="35"/>
      <c r="W210" s="35"/>
      <c r="X210" s="35"/>
      <c r="Y210" s="35"/>
      <c r="Z210" s="35"/>
      <c r="AA210" s="35"/>
      <c r="AB210" s="35"/>
      <c r="AC210" s="35"/>
      <c r="AD210" s="35"/>
      <c r="AE210" s="35"/>
      <c r="AR210" s="185" t="s">
        <v>256</v>
      </c>
      <c r="AT210" s="185" t="s">
        <v>120</v>
      </c>
      <c r="AU210" s="185" t="s">
        <v>85</v>
      </c>
      <c r="AY210" s="18" t="s">
        <v>117</v>
      </c>
      <c r="BE210" s="186">
        <f>IF(N210="základní",J210,0)</f>
        <v>0</v>
      </c>
      <c r="BF210" s="186">
        <f>IF(N210="snížená",J210,0)</f>
        <v>0</v>
      </c>
      <c r="BG210" s="186">
        <f>IF(N210="zákl. přenesená",J210,0)</f>
        <v>0</v>
      </c>
      <c r="BH210" s="186">
        <f>IF(N210="sníž. přenesená",J210,0)</f>
        <v>0</v>
      </c>
      <c r="BI210" s="186">
        <f>IF(N210="nulová",J210,0)</f>
        <v>0</v>
      </c>
      <c r="BJ210" s="18" t="s">
        <v>83</v>
      </c>
      <c r="BK210" s="186">
        <f>ROUND(I210*H210,2)</f>
        <v>0</v>
      </c>
      <c r="BL210" s="18" t="s">
        <v>256</v>
      </c>
      <c r="BM210" s="185" t="s">
        <v>374</v>
      </c>
    </row>
    <row r="211" spans="1:65" s="2" customFormat="1" ht="39">
      <c r="A211" s="35"/>
      <c r="B211" s="36"/>
      <c r="C211" s="37"/>
      <c r="D211" s="194" t="s">
        <v>192</v>
      </c>
      <c r="E211" s="37"/>
      <c r="F211" s="225" t="s">
        <v>375</v>
      </c>
      <c r="G211" s="37"/>
      <c r="H211" s="37"/>
      <c r="I211" s="226"/>
      <c r="J211" s="37"/>
      <c r="K211" s="37"/>
      <c r="L211" s="40"/>
      <c r="M211" s="227"/>
      <c r="N211" s="228"/>
      <c r="O211" s="65"/>
      <c r="P211" s="65"/>
      <c r="Q211" s="65"/>
      <c r="R211" s="65"/>
      <c r="S211" s="65"/>
      <c r="T211" s="66"/>
      <c r="U211" s="35"/>
      <c r="V211" s="35"/>
      <c r="W211" s="35"/>
      <c r="X211" s="35"/>
      <c r="Y211" s="35"/>
      <c r="Z211" s="35"/>
      <c r="AA211" s="35"/>
      <c r="AB211" s="35"/>
      <c r="AC211" s="35"/>
      <c r="AD211" s="35"/>
      <c r="AE211" s="35"/>
      <c r="AT211" s="18" t="s">
        <v>192</v>
      </c>
      <c r="AU211" s="18" t="s">
        <v>85</v>
      </c>
    </row>
    <row r="212" spans="1:65" s="2" customFormat="1" ht="14.45" customHeight="1">
      <c r="A212" s="35"/>
      <c r="B212" s="36"/>
      <c r="C212" s="174" t="s">
        <v>376</v>
      </c>
      <c r="D212" s="174" t="s">
        <v>120</v>
      </c>
      <c r="E212" s="175" t="s">
        <v>377</v>
      </c>
      <c r="F212" s="176" t="s">
        <v>378</v>
      </c>
      <c r="G212" s="177" t="s">
        <v>379</v>
      </c>
      <c r="H212" s="178">
        <v>2</v>
      </c>
      <c r="I212" s="179"/>
      <c r="J212" s="180">
        <f>ROUND(I212*H212,2)</f>
        <v>0</v>
      </c>
      <c r="K212" s="176" t="s">
        <v>123</v>
      </c>
      <c r="L212" s="40"/>
      <c r="M212" s="181" t="s">
        <v>19</v>
      </c>
      <c r="N212" s="182" t="s">
        <v>46</v>
      </c>
      <c r="O212" s="65"/>
      <c r="P212" s="183">
        <f>O212*H212</f>
        <v>0</v>
      </c>
      <c r="Q212" s="183">
        <v>2.5000000000000001E-4</v>
      </c>
      <c r="R212" s="183">
        <f>Q212*H212</f>
        <v>5.0000000000000001E-4</v>
      </c>
      <c r="S212" s="183">
        <v>0</v>
      </c>
      <c r="T212" s="184">
        <f>S212*H212</f>
        <v>0</v>
      </c>
      <c r="U212" s="35"/>
      <c r="V212" s="35"/>
      <c r="W212" s="35"/>
      <c r="X212" s="35"/>
      <c r="Y212" s="35"/>
      <c r="Z212" s="35"/>
      <c r="AA212" s="35"/>
      <c r="AB212" s="35"/>
      <c r="AC212" s="35"/>
      <c r="AD212" s="35"/>
      <c r="AE212" s="35"/>
      <c r="AR212" s="185" t="s">
        <v>256</v>
      </c>
      <c r="AT212" s="185" t="s">
        <v>120</v>
      </c>
      <c r="AU212" s="185" t="s">
        <v>85</v>
      </c>
      <c r="AY212" s="18" t="s">
        <v>117</v>
      </c>
      <c r="BE212" s="186">
        <f>IF(N212="základní",J212,0)</f>
        <v>0</v>
      </c>
      <c r="BF212" s="186">
        <f>IF(N212="snížená",J212,0)</f>
        <v>0</v>
      </c>
      <c r="BG212" s="186">
        <f>IF(N212="zákl. přenesená",J212,0)</f>
        <v>0</v>
      </c>
      <c r="BH212" s="186">
        <f>IF(N212="sníž. přenesená",J212,0)</f>
        <v>0</v>
      </c>
      <c r="BI212" s="186">
        <f>IF(N212="nulová",J212,0)</f>
        <v>0</v>
      </c>
      <c r="BJ212" s="18" t="s">
        <v>83</v>
      </c>
      <c r="BK212" s="186">
        <f>ROUND(I212*H212,2)</f>
        <v>0</v>
      </c>
      <c r="BL212" s="18" t="s">
        <v>256</v>
      </c>
      <c r="BM212" s="185" t="s">
        <v>380</v>
      </c>
    </row>
    <row r="213" spans="1:65" s="2" customFormat="1" ht="39">
      <c r="A213" s="35"/>
      <c r="B213" s="36"/>
      <c r="C213" s="37"/>
      <c r="D213" s="194" t="s">
        <v>192</v>
      </c>
      <c r="E213" s="37"/>
      <c r="F213" s="225" t="s">
        <v>375</v>
      </c>
      <c r="G213" s="37"/>
      <c r="H213" s="37"/>
      <c r="I213" s="226"/>
      <c r="J213" s="37"/>
      <c r="K213" s="37"/>
      <c r="L213" s="40"/>
      <c r="M213" s="227"/>
      <c r="N213" s="228"/>
      <c r="O213" s="65"/>
      <c r="P213" s="65"/>
      <c r="Q213" s="65"/>
      <c r="R213" s="65"/>
      <c r="S213" s="65"/>
      <c r="T213" s="66"/>
      <c r="U213" s="35"/>
      <c r="V213" s="35"/>
      <c r="W213" s="35"/>
      <c r="X213" s="35"/>
      <c r="Y213" s="35"/>
      <c r="Z213" s="35"/>
      <c r="AA213" s="35"/>
      <c r="AB213" s="35"/>
      <c r="AC213" s="35"/>
      <c r="AD213" s="35"/>
      <c r="AE213" s="35"/>
      <c r="AT213" s="18" t="s">
        <v>192</v>
      </c>
      <c r="AU213" s="18" t="s">
        <v>85</v>
      </c>
    </row>
    <row r="214" spans="1:65" s="2" customFormat="1" ht="14.45" customHeight="1">
      <c r="A214" s="35"/>
      <c r="B214" s="36"/>
      <c r="C214" s="174" t="s">
        <v>381</v>
      </c>
      <c r="D214" s="174" t="s">
        <v>120</v>
      </c>
      <c r="E214" s="175" t="s">
        <v>382</v>
      </c>
      <c r="F214" s="176" t="s">
        <v>383</v>
      </c>
      <c r="G214" s="177" t="s">
        <v>379</v>
      </c>
      <c r="H214" s="178">
        <v>2</v>
      </c>
      <c r="I214" s="179"/>
      <c r="J214" s="180">
        <f>ROUND(I214*H214,2)</f>
        <v>0</v>
      </c>
      <c r="K214" s="176" t="s">
        <v>123</v>
      </c>
      <c r="L214" s="40"/>
      <c r="M214" s="181" t="s">
        <v>19</v>
      </c>
      <c r="N214" s="182" t="s">
        <v>46</v>
      </c>
      <c r="O214" s="65"/>
      <c r="P214" s="183">
        <f>O214*H214</f>
        <v>0</v>
      </c>
      <c r="Q214" s="183">
        <v>4.2999999999999999E-4</v>
      </c>
      <c r="R214" s="183">
        <f>Q214*H214</f>
        <v>8.5999999999999998E-4</v>
      </c>
      <c r="S214" s="183">
        <v>0</v>
      </c>
      <c r="T214" s="184">
        <f>S214*H214</f>
        <v>0</v>
      </c>
      <c r="U214" s="35"/>
      <c r="V214" s="35"/>
      <c r="W214" s="35"/>
      <c r="X214" s="35"/>
      <c r="Y214" s="35"/>
      <c r="Z214" s="35"/>
      <c r="AA214" s="35"/>
      <c r="AB214" s="35"/>
      <c r="AC214" s="35"/>
      <c r="AD214" s="35"/>
      <c r="AE214" s="35"/>
      <c r="AR214" s="185" t="s">
        <v>256</v>
      </c>
      <c r="AT214" s="185" t="s">
        <v>120</v>
      </c>
      <c r="AU214" s="185" t="s">
        <v>85</v>
      </c>
      <c r="AY214" s="18" t="s">
        <v>117</v>
      </c>
      <c r="BE214" s="186">
        <f>IF(N214="základní",J214,0)</f>
        <v>0</v>
      </c>
      <c r="BF214" s="186">
        <f>IF(N214="snížená",J214,0)</f>
        <v>0</v>
      </c>
      <c r="BG214" s="186">
        <f>IF(N214="zákl. přenesená",J214,0)</f>
        <v>0</v>
      </c>
      <c r="BH214" s="186">
        <f>IF(N214="sníž. přenesená",J214,0)</f>
        <v>0</v>
      </c>
      <c r="BI214" s="186">
        <f>IF(N214="nulová",J214,0)</f>
        <v>0</v>
      </c>
      <c r="BJ214" s="18" t="s">
        <v>83</v>
      </c>
      <c r="BK214" s="186">
        <f>ROUND(I214*H214,2)</f>
        <v>0</v>
      </c>
      <c r="BL214" s="18" t="s">
        <v>256</v>
      </c>
      <c r="BM214" s="185" t="s">
        <v>384</v>
      </c>
    </row>
    <row r="215" spans="1:65" s="2" customFormat="1" ht="39">
      <c r="A215" s="35"/>
      <c r="B215" s="36"/>
      <c r="C215" s="37"/>
      <c r="D215" s="194" t="s">
        <v>192</v>
      </c>
      <c r="E215" s="37"/>
      <c r="F215" s="225" t="s">
        <v>375</v>
      </c>
      <c r="G215" s="37"/>
      <c r="H215" s="37"/>
      <c r="I215" s="226"/>
      <c r="J215" s="37"/>
      <c r="K215" s="37"/>
      <c r="L215" s="40"/>
      <c r="M215" s="227"/>
      <c r="N215" s="228"/>
      <c r="O215" s="65"/>
      <c r="P215" s="65"/>
      <c r="Q215" s="65"/>
      <c r="R215" s="65"/>
      <c r="S215" s="65"/>
      <c r="T215" s="66"/>
      <c r="U215" s="35"/>
      <c r="V215" s="35"/>
      <c r="W215" s="35"/>
      <c r="X215" s="35"/>
      <c r="Y215" s="35"/>
      <c r="Z215" s="35"/>
      <c r="AA215" s="35"/>
      <c r="AB215" s="35"/>
      <c r="AC215" s="35"/>
      <c r="AD215" s="35"/>
      <c r="AE215" s="35"/>
      <c r="AT215" s="18" t="s">
        <v>192</v>
      </c>
      <c r="AU215" s="18" t="s">
        <v>85</v>
      </c>
    </row>
    <row r="216" spans="1:65" s="2" customFormat="1" ht="14.45" customHeight="1">
      <c r="A216" s="35"/>
      <c r="B216" s="36"/>
      <c r="C216" s="174" t="s">
        <v>385</v>
      </c>
      <c r="D216" s="174" t="s">
        <v>120</v>
      </c>
      <c r="E216" s="175" t="s">
        <v>386</v>
      </c>
      <c r="F216" s="176" t="s">
        <v>387</v>
      </c>
      <c r="G216" s="177" t="s">
        <v>224</v>
      </c>
      <c r="H216" s="178">
        <v>21</v>
      </c>
      <c r="I216" s="179"/>
      <c r="J216" s="180">
        <f>ROUND(I216*H216,2)</f>
        <v>0</v>
      </c>
      <c r="K216" s="176" t="s">
        <v>123</v>
      </c>
      <c r="L216" s="40"/>
      <c r="M216" s="181" t="s">
        <v>19</v>
      </c>
      <c r="N216" s="182" t="s">
        <v>46</v>
      </c>
      <c r="O216" s="65"/>
      <c r="P216" s="183">
        <f>O216*H216</f>
        <v>0</v>
      </c>
      <c r="Q216" s="183">
        <v>1.0000000000000001E-5</v>
      </c>
      <c r="R216" s="183">
        <f>Q216*H216</f>
        <v>2.1000000000000001E-4</v>
      </c>
      <c r="S216" s="183">
        <v>0</v>
      </c>
      <c r="T216" s="184">
        <f>S216*H216</f>
        <v>0</v>
      </c>
      <c r="U216" s="35"/>
      <c r="V216" s="35"/>
      <c r="W216" s="35"/>
      <c r="X216" s="35"/>
      <c r="Y216" s="35"/>
      <c r="Z216" s="35"/>
      <c r="AA216" s="35"/>
      <c r="AB216" s="35"/>
      <c r="AC216" s="35"/>
      <c r="AD216" s="35"/>
      <c r="AE216" s="35"/>
      <c r="AR216" s="185" t="s">
        <v>256</v>
      </c>
      <c r="AT216" s="185" t="s">
        <v>120</v>
      </c>
      <c r="AU216" s="185" t="s">
        <v>85</v>
      </c>
      <c r="AY216" s="18" t="s">
        <v>117</v>
      </c>
      <c r="BE216" s="186">
        <f>IF(N216="základní",J216,0)</f>
        <v>0</v>
      </c>
      <c r="BF216" s="186">
        <f>IF(N216="snížená",J216,0)</f>
        <v>0</v>
      </c>
      <c r="BG216" s="186">
        <f>IF(N216="zákl. přenesená",J216,0)</f>
        <v>0</v>
      </c>
      <c r="BH216" s="186">
        <f>IF(N216="sníž. přenesená",J216,0)</f>
        <v>0</v>
      </c>
      <c r="BI216" s="186">
        <f>IF(N216="nulová",J216,0)</f>
        <v>0</v>
      </c>
      <c r="BJ216" s="18" t="s">
        <v>83</v>
      </c>
      <c r="BK216" s="186">
        <f>ROUND(I216*H216,2)</f>
        <v>0</v>
      </c>
      <c r="BL216" s="18" t="s">
        <v>256</v>
      </c>
      <c r="BM216" s="185" t="s">
        <v>388</v>
      </c>
    </row>
    <row r="217" spans="1:65" s="2" customFormat="1" ht="68.25">
      <c r="A217" s="35"/>
      <c r="B217" s="36"/>
      <c r="C217" s="37"/>
      <c r="D217" s="194" t="s">
        <v>192</v>
      </c>
      <c r="E217" s="37"/>
      <c r="F217" s="225" t="s">
        <v>389</v>
      </c>
      <c r="G217" s="37"/>
      <c r="H217" s="37"/>
      <c r="I217" s="226"/>
      <c r="J217" s="37"/>
      <c r="K217" s="37"/>
      <c r="L217" s="40"/>
      <c r="M217" s="227"/>
      <c r="N217" s="228"/>
      <c r="O217" s="65"/>
      <c r="P217" s="65"/>
      <c r="Q217" s="65"/>
      <c r="R217" s="65"/>
      <c r="S217" s="65"/>
      <c r="T217" s="66"/>
      <c r="U217" s="35"/>
      <c r="V217" s="35"/>
      <c r="W217" s="35"/>
      <c r="X217" s="35"/>
      <c r="Y217" s="35"/>
      <c r="Z217" s="35"/>
      <c r="AA217" s="35"/>
      <c r="AB217" s="35"/>
      <c r="AC217" s="35"/>
      <c r="AD217" s="35"/>
      <c r="AE217" s="35"/>
      <c r="AT217" s="18" t="s">
        <v>192</v>
      </c>
      <c r="AU217" s="18" t="s">
        <v>85</v>
      </c>
    </row>
    <row r="218" spans="1:65" s="2" customFormat="1" ht="24.2" customHeight="1">
      <c r="A218" s="35"/>
      <c r="B218" s="36"/>
      <c r="C218" s="174" t="s">
        <v>390</v>
      </c>
      <c r="D218" s="174" t="s">
        <v>120</v>
      </c>
      <c r="E218" s="175" t="s">
        <v>391</v>
      </c>
      <c r="F218" s="176" t="s">
        <v>392</v>
      </c>
      <c r="G218" s="177" t="s">
        <v>271</v>
      </c>
      <c r="H218" s="178">
        <v>1.0999999999999999E-2</v>
      </c>
      <c r="I218" s="179"/>
      <c r="J218" s="180">
        <f>ROUND(I218*H218,2)</f>
        <v>0</v>
      </c>
      <c r="K218" s="176" t="s">
        <v>123</v>
      </c>
      <c r="L218" s="40"/>
      <c r="M218" s="181" t="s">
        <v>19</v>
      </c>
      <c r="N218" s="182" t="s">
        <v>46</v>
      </c>
      <c r="O218" s="65"/>
      <c r="P218" s="183">
        <f>O218*H218</f>
        <v>0</v>
      </c>
      <c r="Q218" s="183">
        <v>0</v>
      </c>
      <c r="R218" s="183">
        <f>Q218*H218</f>
        <v>0</v>
      </c>
      <c r="S218" s="183">
        <v>0</v>
      </c>
      <c r="T218" s="184">
        <f>S218*H218</f>
        <v>0</v>
      </c>
      <c r="U218" s="35"/>
      <c r="V218" s="35"/>
      <c r="W218" s="35"/>
      <c r="X218" s="35"/>
      <c r="Y218" s="35"/>
      <c r="Z218" s="35"/>
      <c r="AA218" s="35"/>
      <c r="AB218" s="35"/>
      <c r="AC218" s="35"/>
      <c r="AD218" s="35"/>
      <c r="AE218" s="35"/>
      <c r="AR218" s="185" t="s">
        <v>256</v>
      </c>
      <c r="AT218" s="185" t="s">
        <v>120</v>
      </c>
      <c r="AU218" s="185" t="s">
        <v>85</v>
      </c>
      <c r="AY218" s="18" t="s">
        <v>117</v>
      </c>
      <c r="BE218" s="186">
        <f>IF(N218="základní",J218,0)</f>
        <v>0</v>
      </c>
      <c r="BF218" s="186">
        <f>IF(N218="snížená",J218,0)</f>
        <v>0</v>
      </c>
      <c r="BG218" s="186">
        <f>IF(N218="zákl. přenesená",J218,0)</f>
        <v>0</v>
      </c>
      <c r="BH218" s="186">
        <f>IF(N218="sníž. přenesená",J218,0)</f>
        <v>0</v>
      </c>
      <c r="BI218" s="186">
        <f>IF(N218="nulová",J218,0)</f>
        <v>0</v>
      </c>
      <c r="BJ218" s="18" t="s">
        <v>83</v>
      </c>
      <c r="BK218" s="186">
        <f>ROUND(I218*H218,2)</f>
        <v>0</v>
      </c>
      <c r="BL218" s="18" t="s">
        <v>256</v>
      </c>
      <c r="BM218" s="185" t="s">
        <v>393</v>
      </c>
    </row>
    <row r="219" spans="1:65" s="2" customFormat="1" ht="78">
      <c r="A219" s="35"/>
      <c r="B219" s="36"/>
      <c r="C219" s="37"/>
      <c r="D219" s="194" t="s">
        <v>192</v>
      </c>
      <c r="E219" s="37"/>
      <c r="F219" s="225" t="s">
        <v>394</v>
      </c>
      <c r="G219" s="37"/>
      <c r="H219" s="37"/>
      <c r="I219" s="226"/>
      <c r="J219" s="37"/>
      <c r="K219" s="37"/>
      <c r="L219" s="40"/>
      <c r="M219" s="227"/>
      <c r="N219" s="228"/>
      <c r="O219" s="65"/>
      <c r="P219" s="65"/>
      <c r="Q219" s="65"/>
      <c r="R219" s="65"/>
      <c r="S219" s="65"/>
      <c r="T219" s="66"/>
      <c r="U219" s="35"/>
      <c r="V219" s="35"/>
      <c r="W219" s="35"/>
      <c r="X219" s="35"/>
      <c r="Y219" s="35"/>
      <c r="Z219" s="35"/>
      <c r="AA219" s="35"/>
      <c r="AB219" s="35"/>
      <c r="AC219" s="35"/>
      <c r="AD219" s="35"/>
      <c r="AE219" s="35"/>
      <c r="AT219" s="18" t="s">
        <v>192</v>
      </c>
      <c r="AU219" s="18" t="s">
        <v>85</v>
      </c>
    </row>
    <row r="220" spans="1:65" s="12" customFormat="1" ht="22.9" customHeight="1">
      <c r="B220" s="158"/>
      <c r="C220" s="159"/>
      <c r="D220" s="160" t="s">
        <v>74</v>
      </c>
      <c r="E220" s="172" t="s">
        <v>395</v>
      </c>
      <c r="F220" s="172" t="s">
        <v>396</v>
      </c>
      <c r="G220" s="159"/>
      <c r="H220" s="159"/>
      <c r="I220" s="162"/>
      <c r="J220" s="173">
        <f>BK220</f>
        <v>0</v>
      </c>
      <c r="K220" s="159"/>
      <c r="L220" s="164"/>
      <c r="M220" s="165"/>
      <c r="N220" s="166"/>
      <c r="O220" s="166"/>
      <c r="P220" s="167">
        <f>SUM(P221:P235)</f>
        <v>0</v>
      </c>
      <c r="Q220" s="166"/>
      <c r="R220" s="167">
        <f>SUM(R221:R235)</f>
        <v>6.9260000000000016E-2</v>
      </c>
      <c r="S220" s="166"/>
      <c r="T220" s="168">
        <f>SUM(T221:T235)</f>
        <v>0.14129999999999998</v>
      </c>
      <c r="AR220" s="169" t="s">
        <v>85</v>
      </c>
      <c r="AT220" s="170" t="s">
        <v>74</v>
      </c>
      <c r="AU220" s="170" t="s">
        <v>83</v>
      </c>
      <c r="AY220" s="169" t="s">
        <v>117</v>
      </c>
      <c r="BK220" s="171">
        <f>SUM(BK221:BK235)</f>
        <v>0</v>
      </c>
    </row>
    <row r="221" spans="1:65" s="2" customFormat="1" ht="14.45" customHeight="1">
      <c r="A221" s="35"/>
      <c r="B221" s="36"/>
      <c r="C221" s="174" t="s">
        <v>397</v>
      </c>
      <c r="D221" s="174" t="s">
        <v>120</v>
      </c>
      <c r="E221" s="175" t="s">
        <v>398</v>
      </c>
      <c r="F221" s="176" t="s">
        <v>399</v>
      </c>
      <c r="G221" s="177" t="s">
        <v>400</v>
      </c>
      <c r="H221" s="178">
        <v>1</v>
      </c>
      <c r="I221" s="179"/>
      <c r="J221" s="180">
        <f t="shared" ref="J221:J226" si="0">ROUND(I221*H221,2)</f>
        <v>0</v>
      </c>
      <c r="K221" s="176" t="s">
        <v>123</v>
      </c>
      <c r="L221" s="40"/>
      <c r="M221" s="181" t="s">
        <v>19</v>
      </c>
      <c r="N221" s="182" t="s">
        <v>46</v>
      </c>
      <c r="O221" s="65"/>
      <c r="P221" s="183">
        <f t="shared" ref="P221:P226" si="1">O221*H221</f>
        <v>0</v>
      </c>
      <c r="Q221" s="183">
        <v>0</v>
      </c>
      <c r="R221" s="183">
        <f t="shared" ref="R221:R226" si="2">Q221*H221</f>
        <v>0</v>
      </c>
      <c r="S221" s="183">
        <v>1.9460000000000002E-2</v>
      </c>
      <c r="T221" s="184">
        <f t="shared" ref="T221:T226" si="3">S221*H221</f>
        <v>1.9460000000000002E-2</v>
      </c>
      <c r="U221" s="35"/>
      <c r="V221" s="35"/>
      <c r="W221" s="35"/>
      <c r="X221" s="35"/>
      <c r="Y221" s="35"/>
      <c r="Z221" s="35"/>
      <c r="AA221" s="35"/>
      <c r="AB221" s="35"/>
      <c r="AC221" s="35"/>
      <c r="AD221" s="35"/>
      <c r="AE221" s="35"/>
      <c r="AR221" s="185" t="s">
        <v>256</v>
      </c>
      <c r="AT221" s="185" t="s">
        <v>120</v>
      </c>
      <c r="AU221" s="185" t="s">
        <v>85</v>
      </c>
      <c r="AY221" s="18" t="s">
        <v>117</v>
      </c>
      <c r="BE221" s="186">
        <f t="shared" ref="BE221:BE226" si="4">IF(N221="základní",J221,0)</f>
        <v>0</v>
      </c>
      <c r="BF221" s="186">
        <f t="shared" ref="BF221:BF226" si="5">IF(N221="snížená",J221,0)</f>
        <v>0</v>
      </c>
      <c r="BG221" s="186">
        <f t="shared" ref="BG221:BG226" si="6">IF(N221="zákl. přenesená",J221,0)</f>
        <v>0</v>
      </c>
      <c r="BH221" s="186">
        <f t="shared" ref="BH221:BH226" si="7">IF(N221="sníž. přenesená",J221,0)</f>
        <v>0</v>
      </c>
      <c r="BI221" s="186">
        <f t="shared" ref="BI221:BI226" si="8">IF(N221="nulová",J221,0)</f>
        <v>0</v>
      </c>
      <c r="BJ221" s="18" t="s">
        <v>83</v>
      </c>
      <c r="BK221" s="186">
        <f t="shared" ref="BK221:BK226" si="9">ROUND(I221*H221,2)</f>
        <v>0</v>
      </c>
      <c r="BL221" s="18" t="s">
        <v>256</v>
      </c>
      <c r="BM221" s="185" t="s">
        <v>401</v>
      </c>
    </row>
    <row r="222" spans="1:65" s="2" customFormat="1" ht="14.45" customHeight="1">
      <c r="A222" s="35"/>
      <c r="B222" s="36"/>
      <c r="C222" s="174" t="s">
        <v>402</v>
      </c>
      <c r="D222" s="174" t="s">
        <v>120</v>
      </c>
      <c r="E222" s="175" t="s">
        <v>403</v>
      </c>
      <c r="F222" s="176" t="s">
        <v>404</v>
      </c>
      <c r="G222" s="177" t="s">
        <v>400</v>
      </c>
      <c r="H222" s="178">
        <v>1</v>
      </c>
      <c r="I222" s="179"/>
      <c r="J222" s="180">
        <f t="shared" si="0"/>
        <v>0</v>
      </c>
      <c r="K222" s="176" t="s">
        <v>123</v>
      </c>
      <c r="L222" s="40"/>
      <c r="M222" s="181" t="s">
        <v>19</v>
      </c>
      <c r="N222" s="182" t="s">
        <v>46</v>
      </c>
      <c r="O222" s="65"/>
      <c r="P222" s="183">
        <f t="shared" si="1"/>
        <v>0</v>
      </c>
      <c r="Q222" s="183">
        <v>0</v>
      </c>
      <c r="R222" s="183">
        <f t="shared" si="2"/>
        <v>0</v>
      </c>
      <c r="S222" s="183">
        <v>4.0500000000000001E-2</v>
      </c>
      <c r="T222" s="184">
        <f t="shared" si="3"/>
        <v>4.0500000000000001E-2</v>
      </c>
      <c r="U222" s="35"/>
      <c r="V222" s="35"/>
      <c r="W222" s="35"/>
      <c r="X222" s="35"/>
      <c r="Y222" s="35"/>
      <c r="Z222" s="35"/>
      <c r="AA222" s="35"/>
      <c r="AB222" s="35"/>
      <c r="AC222" s="35"/>
      <c r="AD222" s="35"/>
      <c r="AE222" s="35"/>
      <c r="AR222" s="185" t="s">
        <v>256</v>
      </c>
      <c r="AT222" s="185" t="s">
        <v>120</v>
      </c>
      <c r="AU222" s="185" t="s">
        <v>85</v>
      </c>
      <c r="AY222" s="18" t="s">
        <v>117</v>
      </c>
      <c r="BE222" s="186">
        <f t="shared" si="4"/>
        <v>0</v>
      </c>
      <c r="BF222" s="186">
        <f t="shared" si="5"/>
        <v>0</v>
      </c>
      <c r="BG222" s="186">
        <f t="shared" si="6"/>
        <v>0</v>
      </c>
      <c r="BH222" s="186">
        <f t="shared" si="7"/>
        <v>0</v>
      </c>
      <c r="BI222" s="186">
        <f t="shared" si="8"/>
        <v>0</v>
      </c>
      <c r="BJ222" s="18" t="s">
        <v>83</v>
      </c>
      <c r="BK222" s="186">
        <f t="shared" si="9"/>
        <v>0</v>
      </c>
      <c r="BL222" s="18" t="s">
        <v>256</v>
      </c>
      <c r="BM222" s="185" t="s">
        <v>405</v>
      </c>
    </row>
    <row r="223" spans="1:65" s="2" customFormat="1" ht="14.45" customHeight="1">
      <c r="A223" s="35"/>
      <c r="B223" s="36"/>
      <c r="C223" s="174" t="s">
        <v>406</v>
      </c>
      <c r="D223" s="174" t="s">
        <v>120</v>
      </c>
      <c r="E223" s="175" t="s">
        <v>407</v>
      </c>
      <c r="F223" s="176" t="s">
        <v>408</v>
      </c>
      <c r="G223" s="177" t="s">
        <v>400</v>
      </c>
      <c r="H223" s="178">
        <v>1</v>
      </c>
      <c r="I223" s="179"/>
      <c r="J223" s="180">
        <f t="shared" si="0"/>
        <v>0</v>
      </c>
      <c r="K223" s="176" t="s">
        <v>123</v>
      </c>
      <c r="L223" s="40"/>
      <c r="M223" s="181" t="s">
        <v>19</v>
      </c>
      <c r="N223" s="182" t="s">
        <v>46</v>
      </c>
      <c r="O223" s="65"/>
      <c r="P223" s="183">
        <f t="shared" si="1"/>
        <v>0</v>
      </c>
      <c r="Q223" s="183">
        <v>0</v>
      </c>
      <c r="R223" s="183">
        <f t="shared" si="2"/>
        <v>0</v>
      </c>
      <c r="S223" s="183">
        <v>7.1499999999999994E-2</v>
      </c>
      <c r="T223" s="184">
        <f t="shared" si="3"/>
        <v>7.1499999999999994E-2</v>
      </c>
      <c r="U223" s="35"/>
      <c r="V223" s="35"/>
      <c r="W223" s="35"/>
      <c r="X223" s="35"/>
      <c r="Y223" s="35"/>
      <c r="Z223" s="35"/>
      <c r="AA223" s="35"/>
      <c r="AB223" s="35"/>
      <c r="AC223" s="35"/>
      <c r="AD223" s="35"/>
      <c r="AE223" s="35"/>
      <c r="AR223" s="185" t="s">
        <v>256</v>
      </c>
      <c r="AT223" s="185" t="s">
        <v>120</v>
      </c>
      <c r="AU223" s="185" t="s">
        <v>85</v>
      </c>
      <c r="AY223" s="18" t="s">
        <v>117</v>
      </c>
      <c r="BE223" s="186">
        <f t="shared" si="4"/>
        <v>0</v>
      </c>
      <c r="BF223" s="186">
        <f t="shared" si="5"/>
        <v>0</v>
      </c>
      <c r="BG223" s="186">
        <f t="shared" si="6"/>
        <v>0</v>
      </c>
      <c r="BH223" s="186">
        <f t="shared" si="7"/>
        <v>0</v>
      </c>
      <c r="BI223" s="186">
        <f t="shared" si="8"/>
        <v>0</v>
      </c>
      <c r="BJ223" s="18" t="s">
        <v>83</v>
      </c>
      <c r="BK223" s="186">
        <f t="shared" si="9"/>
        <v>0</v>
      </c>
      <c r="BL223" s="18" t="s">
        <v>256</v>
      </c>
      <c r="BM223" s="185" t="s">
        <v>409</v>
      </c>
    </row>
    <row r="224" spans="1:65" s="2" customFormat="1" ht="14.45" customHeight="1">
      <c r="A224" s="35"/>
      <c r="B224" s="36"/>
      <c r="C224" s="174" t="s">
        <v>410</v>
      </c>
      <c r="D224" s="174" t="s">
        <v>120</v>
      </c>
      <c r="E224" s="175" t="s">
        <v>411</v>
      </c>
      <c r="F224" s="176" t="s">
        <v>412</v>
      </c>
      <c r="G224" s="177" t="s">
        <v>400</v>
      </c>
      <c r="H224" s="178">
        <v>3</v>
      </c>
      <c r="I224" s="179"/>
      <c r="J224" s="180">
        <f t="shared" si="0"/>
        <v>0</v>
      </c>
      <c r="K224" s="176" t="s">
        <v>123</v>
      </c>
      <c r="L224" s="40"/>
      <c r="M224" s="181" t="s">
        <v>19</v>
      </c>
      <c r="N224" s="182" t="s">
        <v>46</v>
      </c>
      <c r="O224" s="65"/>
      <c r="P224" s="183">
        <f t="shared" si="1"/>
        <v>0</v>
      </c>
      <c r="Q224" s="183">
        <v>0</v>
      </c>
      <c r="R224" s="183">
        <f t="shared" si="2"/>
        <v>0</v>
      </c>
      <c r="S224" s="183">
        <v>1.56E-3</v>
      </c>
      <c r="T224" s="184">
        <f t="shared" si="3"/>
        <v>4.6800000000000001E-3</v>
      </c>
      <c r="U224" s="35"/>
      <c r="V224" s="35"/>
      <c r="W224" s="35"/>
      <c r="X224" s="35"/>
      <c r="Y224" s="35"/>
      <c r="Z224" s="35"/>
      <c r="AA224" s="35"/>
      <c r="AB224" s="35"/>
      <c r="AC224" s="35"/>
      <c r="AD224" s="35"/>
      <c r="AE224" s="35"/>
      <c r="AR224" s="185" t="s">
        <v>256</v>
      </c>
      <c r="AT224" s="185" t="s">
        <v>120</v>
      </c>
      <c r="AU224" s="185" t="s">
        <v>85</v>
      </c>
      <c r="AY224" s="18" t="s">
        <v>117</v>
      </c>
      <c r="BE224" s="186">
        <f t="shared" si="4"/>
        <v>0</v>
      </c>
      <c r="BF224" s="186">
        <f t="shared" si="5"/>
        <v>0</v>
      </c>
      <c r="BG224" s="186">
        <f t="shared" si="6"/>
        <v>0</v>
      </c>
      <c r="BH224" s="186">
        <f t="shared" si="7"/>
        <v>0</v>
      </c>
      <c r="BI224" s="186">
        <f t="shared" si="8"/>
        <v>0</v>
      </c>
      <c r="BJ224" s="18" t="s">
        <v>83</v>
      </c>
      <c r="BK224" s="186">
        <f t="shared" si="9"/>
        <v>0</v>
      </c>
      <c r="BL224" s="18" t="s">
        <v>256</v>
      </c>
      <c r="BM224" s="185" t="s">
        <v>413</v>
      </c>
    </row>
    <row r="225" spans="1:65" s="2" customFormat="1" ht="14.45" customHeight="1">
      <c r="A225" s="35"/>
      <c r="B225" s="36"/>
      <c r="C225" s="174" t="s">
        <v>414</v>
      </c>
      <c r="D225" s="174" t="s">
        <v>120</v>
      </c>
      <c r="E225" s="175" t="s">
        <v>415</v>
      </c>
      <c r="F225" s="176" t="s">
        <v>416</v>
      </c>
      <c r="G225" s="177" t="s">
        <v>241</v>
      </c>
      <c r="H225" s="178">
        <v>6</v>
      </c>
      <c r="I225" s="179"/>
      <c r="J225" s="180">
        <f t="shared" si="0"/>
        <v>0</v>
      </c>
      <c r="K225" s="176" t="s">
        <v>123</v>
      </c>
      <c r="L225" s="40"/>
      <c r="M225" s="181" t="s">
        <v>19</v>
      </c>
      <c r="N225" s="182" t="s">
        <v>46</v>
      </c>
      <c r="O225" s="65"/>
      <c r="P225" s="183">
        <f t="shared" si="1"/>
        <v>0</v>
      </c>
      <c r="Q225" s="183">
        <v>0</v>
      </c>
      <c r="R225" s="183">
        <f t="shared" si="2"/>
        <v>0</v>
      </c>
      <c r="S225" s="183">
        <v>8.5999999999999998E-4</v>
      </c>
      <c r="T225" s="184">
        <f t="shared" si="3"/>
        <v>5.1599999999999997E-3</v>
      </c>
      <c r="U225" s="35"/>
      <c r="V225" s="35"/>
      <c r="W225" s="35"/>
      <c r="X225" s="35"/>
      <c r="Y225" s="35"/>
      <c r="Z225" s="35"/>
      <c r="AA225" s="35"/>
      <c r="AB225" s="35"/>
      <c r="AC225" s="35"/>
      <c r="AD225" s="35"/>
      <c r="AE225" s="35"/>
      <c r="AR225" s="185" t="s">
        <v>256</v>
      </c>
      <c r="AT225" s="185" t="s">
        <v>120</v>
      </c>
      <c r="AU225" s="185" t="s">
        <v>85</v>
      </c>
      <c r="AY225" s="18" t="s">
        <v>117</v>
      </c>
      <c r="BE225" s="186">
        <f t="shared" si="4"/>
        <v>0</v>
      </c>
      <c r="BF225" s="186">
        <f t="shared" si="5"/>
        <v>0</v>
      </c>
      <c r="BG225" s="186">
        <f t="shared" si="6"/>
        <v>0</v>
      </c>
      <c r="BH225" s="186">
        <f t="shared" si="7"/>
        <v>0</v>
      </c>
      <c r="BI225" s="186">
        <f t="shared" si="8"/>
        <v>0</v>
      </c>
      <c r="BJ225" s="18" t="s">
        <v>83</v>
      </c>
      <c r="BK225" s="186">
        <f t="shared" si="9"/>
        <v>0</v>
      </c>
      <c r="BL225" s="18" t="s">
        <v>256</v>
      </c>
      <c r="BM225" s="185" t="s">
        <v>417</v>
      </c>
    </row>
    <row r="226" spans="1:65" s="2" customFormat="1" ht="24.2" customHeight="1">
      <c r="A226" s="35"/>
      <c r="B226" s="36"/>
      <c r="C226" s="174" t="s">
        <v>418</v>
      </c>
      <c r="D226" s="174" t="s">
        <v>120</v>
      </c>
      <c r="E226" s="175" t="s">
        <v>419</v>
      </c>
      <c r="F226" s="176" t="s">
        <v>420</v>
      </c>
      <c r="G226" s="177" t="s">
        <v>400</v>
      </c>
      <c r="H226" s="178">
        <v>2</v>
      </c>
      <c r="I226" s="179"/>
      <c r="J226" s="180">
        <f t="shared" si="0"/>
        <v>0</v>
      </c>
      <c r="K226" s="176" t="s">
        <v>123</v>
      </c>
      <c r="L226" s="40"/>
      <c r="M226" s="181" t="s">
        <v>19</v>
      </c>
      <c r="N226" s="182" t="s">
        <v>46</v>
      </c>
      <c r="O226" s="65"/>
      <c r="P226" s="183">
        <f t="shared" si="1"/>
        <v>0</v>
      </c>
      <c r="Q226" s="183">
        <v>2.3730000000000001E-2</v>
      </c>
      <c r="R226" s="183">
        <f t="shared" si="2"/>
        <v>4.7460000000000002E-2</v>
      </c>
      <c r="S226" s="183">
        <v>0</v>
      </c>
      <c r="T226" s="184">
        <f t="shared" si="3"/>
        <v>0</v>
      </c>
      <c r="U226" s="35"/>
      <c r="V226" s="35"/>
      <c r="W226" s="35"/>
      <c r="X226" s="35"/>
      <c r="Y226" s="35"/>
      <c r="Z226" s="35"/>
      <c r="AA226" s="35"/>
      <c r="AB226" s="35"/>
      <c r="AC226" s="35"/>
      <c r="AD226" s="35"/>
      <c r="AE226" s="35"/>
      <c r="AR226" s="185" t="s">
        <v>256</v>
      </c>
      <c r="AT226" s="185" t="s">
        <v>120</v>
      </c>
      <c r="AU226" s="185" t="s">
        <v>85</v>
      </c>
      <c r="AY226" s="18" t="s">
        <v>117</v>
      </c>
      <c r="BE226" s="186">
        <f t="shared" si="4"/>
        <v>0</v>
      </c>
      <c r="BF226" s="186">
        <f t="shared" si="5"/>
        <v>0</v>
      </c>
      <c r="BG226" s="186">
        <f t="shared" si="6"/>
        <v>0</v>
      </c>
      <c r="BH226" s="186">
        <f t="shared" si="7"/>
        <v>0</v>
      </c>
      <c r="BI226" s="186">
        <f t="shared" si="8"/>
        <v>0</v>
      </c>
      <c r="BJ226" s="18" t="s">
        <v>83</v>
      </c>
      <c r="BK226" s="186">
        <f t="shared" si="9"/>
        <v>0</v>
      </c>
      <c r="BL226" s="18" t="s">
        <v>256</v>
      </c>
      <c r="BM226" s="185" t="s">
        <v>421</v>
      </c>
    </row>
    <row r="227" spans="1:65" s="2" customFormat="1" ht="58.5">
      <c r="A227" s="35"/>
      <c r="B227" s="36"/>
      <c r="C227" s="37"/>
      <c r="D227" s="194" t="s">
        <v>192</v>
      </c>
      <c r="E227" s="37"/>
      <c r="F227" s="225" t="s">
        <v>422</v>
      </c>
      <c r="G227" s="37"/>
      <c r="H227" s="37"/>
      <c r="I227" s="226"/>
      <c r="J227" s="37"/>
      <c r="K227" s="37"/>
      <c r="L227" s="40"/>
      <c r="M227" s="227"/>
      <c r="N227" s="228"/>
      <c r="O227" s="65"/>
      <c r="P227" s="65"/>
      <c r="Q227" s="65"/>
      <c r="R227" s="65"/>
      <c r="S227" s="65"/>
      <c r="T227" s="66"/>
      <c r="U227" s="35"/>
      <c r="V227" s="35"/>
      <c r="W227" s="35"/>
      <c r="X227" s="35"/>
      <c r="Y227" s="35"/>
      <c r="Z227" s="35"/>
      <c r="AA227" s="35"/>
      <c r="AB227" s="35"/>
      <c r="AC227" s="35"/>
      <c r="AD227" s="35"/>
      <c r="AE227" s="35"/>
      <c r="AT227" s="18" t="s">
        <v>192</v>
      </c>
      <c r="AU227" s="18" t="s">
        <v>85</v>
      </c>
    </row>
    <row r="228" spans="1:65" s="2" customFormat="1" ht="24.2" customHeight="1">
      <c r="A228" s="35"/>
      <c r="B228" s="36"/>
      <c r="C228" s="174" t="s">
        <v>423</v>
      </c>
      <c r="D228" s="174" t="s">
        <v>120</v>
      </c>
      <c r="E228" s="175" t="s">
        <v>424</v>
      </c>
      <c r="F228" s="176" t="s">
        <v>425</v>
      </c>
      <c r="G228" s="177" t="s">
        <v>400</v>
      </c>
      <c r="H228" s="178">
        <v>1</v>
      </c>
      <c r="I228" s="179"/>
      <c r="J228" s="180">
        <f>ROUND(I228*H228,2)</f>
        <v>0</v>
      </c>
      <c r="K228" s="176" t="s">
        <v>123</v>
      </c>
      <c r="L228" s="40"/>
      <c r="M228" s="181" t="s">
        <v>19</v>
      </c>
      <c r="N228" s="182" t="s">
        <v>46</v>
      </c>
      <c r="O228" s="65"/>
      <c r="P228" s="183">
        <f>O228*H228</f>
        <v>0</v>
      </c>
      <c r="Q228" s="183">
        <v>4.9300000000000004E-3</v>
      </c>
      <c r="R228" s="183">
        <f>Q228*H228</f>
        <v>4.9300000000000004E-3</v>
      </c>
      <c r="S228" s="183">
        <v>0</v>
      </c>
      <c r="T228" s="184">
        <f>S228*H228</f>
        <v>0</v>
      </c>
      <c r="U228" s="35"/>
      <c r="V228" s="35"/>
      <c r="W228" s="35"/>
      <c r="X228" s="35"/>
      <c r="Y228" s="35"/>
      <c r="Z228" s="35"/>
      <c r="AA228" s="35"/>
      <c r="AB228" s="35"/>
      <c r="AC228" s="35"/>
      <c r="AD228" s="35"/>
      <c r="AE228" s="35"/>
      <c r="AR228" s="185" t="s">
        <v>256</v>
      </c>
      <c r="AT228" s="185" t="s">
        <v>120</v>
      </c>
      <c r="AU228" s="185" t="s">
        <v>85</v>
      </c>
      <c r="AY228" s="18" t="s">
        <v>117</v>
      </c>
      <c r="BE228" s="186">
        <f>IF(N228="základní",J228,0)</f>
        <v>0</v>
      </c>
      <c r="BF228" s="186">
        <f>IF(N228="snížená",J228,0)</f>
        <v>0</v>
      </c>
      <c r="BG228" s="186">
        <f>IF(N228="zákl. přenesená",J228,0)</f>
        <v>0</v>
      </c>
      <c r="BH228" s="186">
        <f>IF(N228="sníž. přenesená",J228,0)</f>
        <v>0</v>
      </c>
      <c r="BI228" s="186">
        <f>IF(N228="nulová",J228,0)</f>
        <v>0</v>
      </c>
      <c r="BJ228" s="18" t="s">
        <v>83</v>
      </c>
      <c r="BK228" s="186">
        <f>ROUND(I228*H228,2)</f>
        <v>0</v>
      </c>
      <c r="BL228" s="18" t="s">
        <v>256</v>
      </c>
      <c r="BM228" s="185" t="s">
        <v>426</v>
      </c>
    </row>
    <row r="229" spans="1:65" s="2" customFormat="1" ht="39">
      <c r="A229" s="35"/>
      <c r="B229" s="36"/>
      <c r="C229" s="37"/>
      <c r="D229" s="194" t="s">
        <v>192</v>
      </c>
      <c r="E229" s="37"/>
      <c r="F229" s="225" t="s">
        <v>427</v>
      </c>
      <c r="G229" s="37"/>
      <c r="H229" s="37"/>
      <c r="I229" s="226"/>
      <c r="J229" s="37"/>
      <c r="K229" s="37"/>
      <c r="L229" s="40"/>
      <c r="M229" s="227"/>
      <c r="N229" s="228"/>
      <c r="O229" s="65"/>
      <c r="P229" s="65"/>
      <c r="Q229" s="65"/>
      <c r="R229" s="65"/>
      <c r="S229" s="65"/>
      <c r="T229" s="66"/>
      <c r="U229" s="35"/>
      <c r="V229" s="35"/>
      <c r="W229" s="35"/>
      <c r="X229" s="35"/>
      <c r="Y229" s="35"/>
      <c r="Z229" s="35"/>
      <c r="AA229" s="35"/>
      <c r="AB229" s="35"/>
      <c r="AC229" s="35"/>
      <c r="AD229" s="35"/>
      <c r="AE229" s="35"/>
      <c r="AT229" s="18" t="s">
        <v>192</v>
      </c>
      <c r="AU229" s="18" t="s">
        <v>85</v>
      </c>
    </row>
    <row r="230" spans="1:65" s="2" customFormat="1" ht="14.45" customHeight="1">
      <c r="A230" s="35"/>
      <c r="B230" s="36"/>
      <c r="C230" s="174" t="s">
        <v>428</v>
      </c>
      <c r="D230" s="174" t="s">
        <v>120</v>
      </c>
      <c r="E230" s="175" t="s">
        <v>429</v>
      </c>
      <c r="F230" s="176" t="s">
        <v>430</v>
      </c>
      <c r="G230" s="177" t="s">
        <v>400</v>
      </c>
      <c r="H230" s="178">
        <v>1</v>
      </c>
      <c r="I230" s="179"/>
      <c r="J230" s="180">
        <f>ROUND(I230*H230,2)</f>
        <v>0</v>
      </c>
      <c r="K230" s="176" t="s">
        <v>123</v>
      </c>
      <c r="L230" s="40"/>
      <c r="M230" s="181" t="s">
        <v>19</v>
      </c>
      <c r="N230" s="182" t="s">
        <v>46</v>
      </c>
      <c r="O230" s="65"/>
      <c r="P230" s="183">
        <f>O230*H230</f>
        <v>0</v>
      </c>
      <c r="Q230" s="183">
        <v>9.8300000000000002E-3</v>
      </c>
      <c r="R230" s="183">
        <f>Q230*H230</f>
        <v>9.8300000000000002E-3</v>
      </c>
      <c r="S230" s="183">
        <v>0</v>
      </c>
      <c r="T230" s="184">
        <f>S230*H230</f>
        <v>0</v>
      </c>
      <c r="U230" s="35"/>
      <c r="V230" s="35"/>
      <c r="W230" s="35"/>
      <c r="X230" s="35"/>
      <c r="Y230" s="35"/>
      <c r="Z230" s="35"/>
      <c r="AA230" s="35"/>
      <c r="AB230" s="35"/>
      <c r="AC230" s="35"/>
      <c r="AD230" s="35"/>
      <c r="AE230" s="35"/>
      <c r="AR230" s="185" t="s">
        <v>256</v>
      </c>
      <c r="AT230" s="185" t="s">
        <v>120</v>
      </c>
      <c r="AU230" s="185" t="s">
        <v>85</v>
      </c>
      <c r="AY230" s="18" t="s">
        <v>117</v>
      </c>
      <c r="BE230" s="186">
        <f>IF(N230="základní",J230,0)</f>
        <v>0</v>
      </c>
      <c r="BF230" s="186">
        <f>IF(N230="snížená",J230,0)</f>
        <v>0</v>
      </c>
      <c r="BG230" s="186">
        <f>IF(N230="zákl. přenesená",J230,0)</f>
        <v>0</v>
      </c>
      <c r="BH230" s="186">
        <f>IF(N230="sníž. přenesená",J230,0)</f>
        <v>0</v>
      </c>
      <c r="BI230" s="186">
        <f>IF(N230="nulová",J230,0)</f>
        <v>0</v>
      </c>
      <c r="BJ230" s="18" t="s">
        <v>83</v>
      </c>
      <c r="BK230" s="186">
        <f>ROUND(I230*H230,2)</f>
        <v>0</v>
      </c>
      <c r="BL230" s="18" t="s">
        <v>256</v>
      </c>
      <c r="BM230" s="185" t="s">
        <v>431</v>
      </c>
    </row>
    <row r="231" spans="1:65" s="2" customFormat="1" ht="39">
      <c r="A231" s="35"/>
      <c r="B231" s="36"/>
      <c r="C231" s="37"/>
      <c r="D231" s="194" t="s">
        <v>192</v>
      </c>
      <c r="E231" s="37"/>
      <c r="F231" s="225" t="s">
        <v>427</v>
      </c>
      <c r="G231" s="37"/>
      <c r="H231" s="37"/>
      <c r="I231" s="226"/>
      <c r="J231" s="37"/>
      <c r="K231" s="37"/>
      <c r="L231" s="40"/>
      <c r="M231" s="227"/>
      <c r="N231" s="228"/>
      <c r="O231" s="65"/>
      <c r="P231" s="65"/>
      <c r="Q231" s="65"/>
      <c r="R231" s="65"/>
      <c r="S231" s="65"/>
      <c r="T231" s="66"/>
      <c r="U231" s="35"/>
      <c r="V231" s="35"/>
      <c r="W231" s="35"/>
      <c r="X231" s="35"/>
      <c r="Y231" s="35"/>
      <c r="Z231" s="35"/>
      <c r="AA231" s="35"/>
      <c r="AB231" s="35"/>
      <c r="AC231" s="35"/>
      <c r="AD231" s="35"/>
      <c r="AE231" s="35"/>
      <c r="AT231" s="18" t="s">
        <v>192</v>
      </c>
      <c r="AU231" s="18" t="s">
        <v>85</v>
      </c>
    </row>
    <row r="232" spans="1:65" s="2" customFormat="1" ht="14.45" customHeight="1">
      <c r="A232" s="35"/>
      <c r="B232" s="36"/>
      <c r="C232" s="174" t="s">
        <v>432</v>
      </c>
      <c r="D232" s="174" t="s">
        <v>120</v>
      </c>
      <c r="E232" s="175" t="s">
        <v>433</v>
      </c>
      <c r="F232" s="176" t="s">
        <v>434</v>
      </c>
      <c r="G232" s="177" t="s">
        <v>400</v>
      </c>
      <c r="H232" s="178">
        <v>2</v>
      </c>
      <c r="I232" s="179"/>
      <c r="J232" s="180">
        <f>ROUND(I232*H232,2)</f>
        <v>0</v>
      </c>
      <c r="K232" s="176" t="s">
        <v>19</v>
      </c>
      <c r="L232" s="40"/>
      <c r="M232" s="181" t="s">
        <v>19</v>
      </c>
      <c r="N232" s="182" t="s">
        <v>46</v>
      </c>
      <c r="O232" s="65"/>
      <c r="P232" s="183">
        <f>O232*H232</f>
        <v>0</v>
      </c>
      <c r="Q232" s="183">
        <v>1.72E-3</v>
      </c>
      <c r="R232" s="183">
        <f>Q232*H232</f>
        <v>3.4399999999999999E-3</v>
      </c>
      <c r="S232" s="183">
        <v>0</v>
      </c>
      <c r="T232" s="184">
        <f>S232*H232</f>
        <v>0</v>
      </c>
      <c r="U232" s="35"/>
      <c r="V232" s="35"/>
      <c r="W232" s="35"/>
      <c r="X232" s="35"/>
      <c r="Y232" s="35"/>
      <c r="Z232" s="35"/>
      <c r="AA232" s="35"/>
      <c r="AB232" s="35"/>
      <c r="AC232" s="35"/>
      <c r="AD232" s="35"/>
      <c r="AE232" s="35"/>
      <c r="AR232" s="185" t="s">
        <v>256</v>
      </c>
      <c r="AT232" s="185" t="s">
        <v>120</v>
      </c>
      <c r="AU232" s="185" t="s">
        <v>85</v>
      </c>
      <c r="AY232" s="18" t="s">
        <v>117</v>
      </c>
      <c r="BE232" s="186">
        <f>IF(N232="základní",J232,0)</f>
        <v>0</v>
      </c>
      <c r="BF232" s="186">
        <f>IF(N232="snížená",J232,0)</f>
        <v>0</v>
      </c>
      <c r="BG232" s="186">
        <f>IF(N232="zákl. přenesená",J232,0)</f>
        <v>0</v>
      </c>
      <c r="BH232" s="186">
        <f>IF(N232="sníž. přenesená",J232,0)</f>
        <v>0</v>
      </c>
      <c r="BI232" s="186">
        <f>IF(N232="nulová",J232,0)</f>
        <v>0</v>
      </c>
      <c r="BJ232" s="18" t="s">
        <v>83</v>
      </c>
      <c r="BK232" s="186">
        <f>ROUND(I232*H232,2)</f>
        <v>0</v>
      </c>
      <c r="BL232" s="18" t="s">
        <v>256</v>
      </c>
      <c r="BM232" s="185" t="s">
        <v>435</v>
      </c>
    </row>
    <row r="233" spans="1:65" s="2" customFormat="1" ht="29.25">
      <c r="A233" s="35"/>
      <c r="B233" s="36"/>
      <c r="C233" s="37"/>
      <c r="D233" s="194" t="s">
        <v>192</v>
      </c>
      <c r="E233" s="37"/>
      <c r="F233" s="225" t="s">
        <v>436</v>
      </c>
      <c r="G233" s="37"/>
      <c r="H233" s="37"/>
      <c r="I233" s="226"/>
      <c r="J233" s="37"/>
      <c r="K233" s="37"/>
      <c r="L233" s="40"/>
      <c r="M233" s="227"/>
      <c r="N233" s="228"/>
      <c r="O233" s="65"/>
      <c r="P233" s="65"/>
      <c r="Q233" s="65"/>
      <c r="R233" s="65"/>
      <c r="S233" s="65"/>
      <c r="T233" s="66"/>
      <c r="U233" s="35"/>
      <c r="V233" s="35"/>
      <c r="W233" s="35"/>
      <c r="X233" s="35"/>
      <c r="Y233" s="35"/>
      <c r="Z233" s="35"/>
      <c r="AA233" s="35"/>
      <c r="AB233" s="35"/>
      <c r="AC233" s="35"/>
      <c r="AD233" s="35"/>
      <c r="AE233" s="35"/>
      <c r="AT233" s="18" t="s">
        <v>192</v>
      </c>
      <c r="AU233" s="18" t="s">
        <v>85</v>
      </c>
    </row>
    <row r="234" spans="1:65" s="2" customFormat="1" ht="14.45" customHeight="1">
      <c r="A234" s="35"/>
      <c r="B234" s="36"/>
      <c r="C234" s="174" t="s">
        <v>437</v>
      </c>
      <c r="D234" s="174" t="s">
        <v>120</v>
      </c>
      <c r="E234" s="175" t="s">
        <v>438</v>
      </c>
      <c r="F234" s="176" t="s">
        <v>439</v>
      </c>
      <c r="G234" s="177" t="s">
        <v>400</v>
      </c>
      <c r="H234" s="178">
        <v>2</v>
      </c>
      <c r="I234" s="179"/>
      <c r="J234" s="180">
        <f>ROUND(I234*H234,2)</f>
        <v>0</v>
      </c>
      <c r="K234" s="176" t="s">
        <v>19</v>
      </c>
      <c r="L234" s="40"/>
      <c r="M234" s="181" t="s">
        <v>19</v>
      </c>
      <c r="N234" s="182" t="s">
        <v>46</v>
      </c>
      <c r="O234" s="65"/>
      <c r="P234" s="183">
        <f>O234*H234</f>
        <v>0</v>
      </c>
      <c r="Q234" s="183">
        <v>1.8E-3</v>
      </c>
      <c r="R234" s="183">
        <f>Q234*H234</f>
        <v>3.5999999999999999E-3</v>
      </c>
      <c r="S234" s="183">
        <v>0</v>
      </c>
      <c r="T234" s="184">
        <f>S234*H234</f>
        <v>0</v>
      </c>
      <c r="U234" s="35"/>
      <c r="V234" s="35"/>
      <c r="W234" s="35"/>
      <c r="X234" s="35"/>
      <c r="Y234" s="35"/>
      <c r="Z234" s="35"/>
      <c r="AA234" s="35"/>
      <c r="AB234" s="35"/>
      <c r="AC234" s="35"/>
      <c r="AD234" s="35"/>
      <c r="AE234" s="35"/>
      <c r="AR234" s="185" t="s">
        <v>256</v>
      </c>
      <c r="AT234" s="185" t="s">
        <v>120</v>
      </c>
      <c r="AU234" s="185" t="s">
        <v>85</v>
      </c>
      <c r="AY234" s="18" t="s">
        <v>117</v>
      </c>
      <c r="BE234" s="186">
        <f>IF(N234="základní",J234,0)</f>
        <v>0</v>
      </c>
      <c r="BF234" s="186">
        <f>IF(N234="snížená",J234,0)</f>
        <v>0</v>
      </c>
      <c r="BG234" s="186">
        <f>IF(N234="zákl. přenesená",J234,0)</f>
        <v>0</v>
      </c>
      <c r="BH234" s="186">
        <f>IF(N234="sníž. přenesená",J234,0)</f>
        <v>0</v>
      </c>
      <c r="BI234" s="186">
        <f>IF(N234="nulová",J234,0)</f>
        <v>0</v>
      </c>
      <c r="BJ234" s="18" t="s">
        <v>83</v>
      </c>
      <c r="BK234" s="186">
        <f>ROUND(I234*H234,2)</f>
        <v>0</v>
      </c>
      <c r="BL234" s="18" t="s">
        <v>256</v>
      </c>
      <c r="BM234" s="185" t="s">
        <v>440</v>
      </c>
    </row>
    <row r="235" spans="1:65" s="2" customFormat="1" ht="29.25">
      <c r="A235" s="35"/>
      <c r="B235" s="36"/>
      <c r="C235" s="37"/>
      <c r="D235" s="194" t="s">
        <v>192</v>
      </c>
      <c r="E235" s="37"/>
      <c r="F235" s="225" t="s">
        <v>436</v>
      </c>
      <c r="G235" s="37"/>
      <c r="H235" s="37"/>
      <c r="I235" s="226"/>
      <c r="J235" s="37"/>
      <c r="K235" s="37"/>
      <c r="L235" s="40"/>
      <c r="M235" s="227"/>
      <c r="N235" s="228"/>
      <c r="O235" s="65"/>
      <c r="P235" s="65"/>
      <c r="Q235" s="65"/>
      <c r="R235" s="65"/>
      <c r="S235" s="65"/>
      <c r="T235" s="66"/>
      <c r="U235" s="35"/>
      <c r="V235" s="35"/>
      <c r="W235" s="35"/>
      <c r="X235" s="35"/>
      <c r="Y235" s="35"/>
      <c r="Z235" s="35"/>
      <c r="AA235" s="35"/>
      <c r="AB235" s="35"/>
      <c r="AC235" s="35"/>
      <c r="AD235" s="35"/>
      <c r="AE235" s="35"/>
      <c r="AT235" s="18" t="s">
        <v>192</v>
      </c>
      <c r="AU235" s="18" t="s">
        <v>85</v>
      </c>
    </row>
    <row r="236" spans="1:65" s="12" customFormat="1" ht="22.9" customHeight="1">
      <c r="B236" s="158"/>
      <c r="C236" s="159"/>
      <c r="D236" s="160" t="s">
        <v>74</v>
      </c>
      <c r="E236" s="172" t="s">
        <v>441</v>
      </c>
      <c r="F236" s="172" t="s">
        <v>442</v>
      </c>
      <c r="G236" s="159"/>
      <c r="H236" s="159"/>
      <c r="I236" s="162"/>
      <c r="J236" s="173">
        <f>BK236</f>
        <v>0</v>
      </c>
      <c r="K236" s="159"/>
      <c r="L236" s="164"/>
      <c r="M236" s="165"/>
      <c r="N236" s="166"/>
      <c r="O236" s="166"/>
      <c r="P236" s="167">
        <f>SUM(P237:P243)</f>
        <v>0</v>
      </c>
      <c r="Q236" s="166"/>
      <c r="R236" s="167">
        <f>SUM(R237:R243)</f>
        <v>3.8400000000000005E-3</v>
      </c>
      <c r="S236" s="166"/>
      <c r="T236" s="168">
        <f>SUM(T237:T243)</f>
        <v>0</v>
      </c>
      <c r="AR236" s="169" t="s">
        <v>85</v>
      </c>
      <c r="AT236" s="170" t="s">
        <v>74</v>
      </c>
      <c r="AU236" s="170" t="s">
        <v>83</v>
      </c>
      <c r="AY236" s="169" t="s">
        <v>117</v>
      </c>
      <c r="BK236" s="171">
        <f>SUM(BK237:BK243)</f>
        <v>0</v>
      </c>
    </row>
    <row r="237" spans="1:65" s="2" customFormat="1" ht="14.45" customHeight="1">
      <c r="A237" s="35"/>
      <c r="B237" s="36"/>
      <c r="C237" s="174" t="s">
        <v>443</v>
      </c>
      <c r="D237" s="174" t="s">
        <v>120</v>
      </c>
      <c r="E237" s="175" t="s">
        <v>444</v>
      </c>
      <c r="F237" s="176" t="s">
        <v>445</v>
      </c>
      <c r="G237" s="177" t="s">
        <v>224</v>
      </c>
      <c r="H237" s="178">
        <v>12</v>
      </c>
      <c r="I237" s="179"/>
      <c r="J237" s="180">
        <f>ROUND(I237*H237,2)</f>
        <v>0</v>
      </c>
      <c r="K237" s="176" t="s">
        <v>123</v>
      </c>
      <c r="L237" s="40"/>
      <c r="M237" s="181" t="s">
        <v>19</v>
      </c>
      <c r="N237" s="182" t="s">
        <v>46</v>
      </c>
      <c r="O237" s="65"/>
      <c r="P237" s="183">
        <f>O237*H237</f>
        <v>0</v>
      </c>
      <c r="Q237" s="183">
        <v>2.0000000000000001E-4</v>
      </c>
      <c r="R237" s="183">
        <f>Q237*H237</f>
        <v>2.4000000000000002E-3</v>
      </c>
      <c r="S237" s="183">
        <v>0</v>
      </c>
      <c r="T237" s="184">
        <f>S237*H237</f>
        <v>0</v>
      </c>
      <c r="U237" s="35"/>
      <c r="V237" s="35"/>
      <c r="W237" s="35"/>
      <c r="X237" s="35"/>
      <c r="Y237" s="35"/>
      <c r="Z237" s="35"/>
      <c r="AA237" s="35"/>
      <c r="AB237" s="35"/>
      <c r="AC237" s="35"/>
      <c r="AD237" s="35"/>
      <c r="AE237" s="35"/>
      <c r="AR237" s="185" t="s">
        <v>256</v>
      </c>
      <c r="AT237" s="185" t="s">
        <v>120</v>
      </c>
      <c r="AU237" s="185" t="s">
        <v>85</v>
      </c>
      <c r="AY237" s="18" t="s">
        <v>117</v>
      </c>
      <c r="BE237" s="186">
        <f>IF(N237="základní",J237,0)</f>
        <v>0</v>
      </c>
      <c r="BF237" s="186">
        <f>IF(N237="snížená",J237,0)</f>
        <v>0</v>
      </c>
      <c r="BG237" s="186">
        <f>IF(N237="zákl. přenesená",J237,0)</f>
        <v>0</v>
      </c>
      <c r="BH237" s="186">
        <f>IF(N237="sníž. přenesená",J237,0)</f>
        <v>0</v>
      </c>
      <c r="BI237" s="186">
        <f>IF(N237="nulová",J237,0)</f>
        <v>0</v>
      </c>
      <c r="BJ237" s="18" t="s">
        <v>83</v>
      </c>
      <c r="BK237" s="186">
        <f>ROUND(I237*H237,2)</f>
        <v>0</v>
      </c>
      <c r="BL237" s="18" t="s">
        <v>256</v>
      </c>
      <c r="BM237" s="185" t="s">
        <v>446</v>
      </c>
    </row>
    <row r="238" spans="1:65" s="2" customFormat="1" ht="39">
      <c r="A238" s="35"/>
      <c r="B238" s="36"/>
      <c r="C238" s="37"/>
      <c r="D238" s="194" t="s">
        <v>192</v>
      </c>
      <c r="E238" s="37"/>
      <c r="F238" s="225" t="s">
        <v>447</v>
      </c>
      <c r="G238" s="37"/>
      <c r="H238" s="37"/>
      <c r="I238" s="226"/>
      <c r="J238" s="37"/>
      <c r="K238" s="37"/>
      <c r="L238" s="40"/>
      <c r="M238" s="227"/>
      <c r="N238" s="228"/>
      <c r="O238" s="65"/>
      <c r="P238" s="65"/>
      <c r="Q238" s="65"/>
      <c r="R238" s="65"/>
      <c r="S238" s="65"/>
      <c r="T238" s="66"/>
      <c r="U238" s="35"/>
      <c r="V238" s="35"/>
      <c r="W238" s="35"/>
      <c r="X238" s="35"/>
      <c r="Y238" s="35"/>
      <c r="Z238" s="35"/>
      <c r="AA238" s="35"/>
      <c r="AB238" s="35"/>
      <c r="AC238" s="35"/>
      <c r="AD238" s="35"/>
      <c r="AE238" s="35"/>
      <c r="AT238" s="18" t="s">
        <v>192</v>
      </c>
      <c r="AU238" s="18" t="s">
        <v>85</v>
      </c>
    </row>
    <row r="239" spans="1:65" s="14" customFormat="1" ht="11.25">
      <c r="B239" s="203"/>
      <c r="C239" s="204"/>
      <c r="D239" s="194" t="s">
        <v>184</v>
      </c>
      <c r="E239" s="205" t="s">
        <v>19</v>
      </c>
      <c r="F239" s="206" t="s">
        <v>448</v>
      </c>
      <c r="G239" s="204"/>
      <c r="H239" s="207">
        <v>12</v>
      </c>
      <c r="I239" s="208"/>
      <c r="J239" s="204"/>
      <c r="K239" s="204"/>
      <c r="L239" s="209"/>
      <c r="M239" s="210"/>
      <c r="N239" s="211"/>
      <c r="O239" s="211"/>
      <c r="P239" s="211"/>
      <c r="Q239" s="211"/>
      <c r="R239" s="211"/>
      <c r="S239" s="211"/>
      <c r="T239" s="212"/>
      <c r="AT239" s="213" t="s">
        <v>184</v>
      </c>
      <c r="AU239" s="213" t="s">
        <v>85</v>
      </c>
      <c r="AV239" s="14" t="s">
        <v>85</v>
      </c>
      <c r="AW239" s="14" t="s">
        <v>37</v>
      </c>
      <c r="AX239" s="14" t="s">
        <v>83</v>
      </c>
      <c r="AY239" s="213" t="s">
        <v>117</v>
      </c>
    </row>
    <row r="240" spans="1:65" s="2" customFormat="1" ht="24.2" customHeight="1">
      <c r="A240" s="35"/>
      <c r="B240" s="36"/>
      <c r="C240" s="174" t="s">
        <v>449</v>
      </c>
      <c r="D240" s="174" t="s">
        <v>120</v>
      </c>
      <c r="E240" s="175" t="s">
        <v>450</v>
      </c>
      <c r="F240" s="176" t="s">
        <v>451</v>
      </c>
      <c r="G240" s="177" t="s">
        <v>224</v>
      </c>
      <c r="H240" s="178">
        <v>12</v>
      </c>
      <c r="I240" s="179"/>
      <c r="J240" s="180">
        <f>ROUND(I240*H240,2)</f>
        <v>0</v>
      </c>
      <c r="K240" s="176" t="s">
        <v>123</v>
      </c>
      <c r="L240" s="40"/>
      <c r="M240" s="181" t="s">
        <v>19</v>
      </c>
      <c r="N240" s="182" t="s">
        <v>46</v>
      </c>
      <c r="O240" s="65"/>
      <c r="P240" s="183">
        <f>O240*H240</f>
        <v>0</v>
      </c>
      <c r="Q240" s="183">
        <v>1.2E-4</v>
      </c>
      <c r="R240" s="183">
        <f>Q240*H240</f>
        <v>1.4400000000000001E-3</v>
      </c>
      <c r="S240" s="183">
        <v>0</v>
      </c>
      <c r="T240" s="184">
        <f>S240*H240</f>
        <v>0</v>
      </c>
      <c r="U240" s="35"/>
      <c r="V240" s="35"/>
      <c r="W240" s="35"/>
      <c r="X240" s="35"/>
      <c r="Y240" s="35"/>
      <c r="Z240" s="35"/>
      <c r="AA240" s="35"/>
      <c r="AB240" s="35"/>
      <c r="AC240" s="35"/>
      <c r="AD240" s="35"/>
      <c r="AE240" s="35"/>
      <c r="AR240" s="185" t="s">
        <v>256</v>
      </c>
      <c r="AT240" s="185" t="s">
        <v>120</v>
      </c>
      <c r="AU240" s="185" t="s">
        <v>85</v>
      </c>
      <c r="AY240" s="18" t="s">
        <v>117</v>
      </c>
      <c r="BE240" s="186">
        <f>IF(N240="základní",J240,0)</f>
        <v>0</v>
      </c>
      <c r="BF240" s="186">
        <f>IF(N240="snížená",J240,0)</f>
        <v>0</v>
      </c>
      <c r="BG240" s="186">
        <f>IF(N240="zákl. přenesená",J240,0)</f>
        <v>0</v>
      </c>
      <c r="BH240" s="186">
        <f>IF(N240="sníž. přenesená",J240,0)</f>
        <v>0</v>
      </c>
      <c r="BI240" s="186">
        <f>IF(N240="nulová",J240,0)</f>
        <v>0</v>
      </c>
      <c r="BJ240" s="18" t="s">
        <v>83</v>
      </c>
      <c r="BK240" s="186">
        <f>ROUND(I240*H240,2)</f>
        <v>0</v>
      </c>
      <c r="BL240" s="18" t="s">
        <v>256</v>
      </c>
      <c r="BM240" s="185" t="s">
        <v>452</v>
      </c>
    </row>
    <row r="241" spans="1:65" s="2" customFormat="1" ht="29.25">
      <c r="A241" s="35"/>
      <c r="B241" s="36"/>
      <c r="C241" s="37"/>
      <c r="D241" s="194" t="s">
        <v>192</v>
      </c>
      <c r="E241" s="37"/>
      <c r="F241" s="225" t="s">
        <v>365</v>
      </c>
      <c r="G241" s="37"/>
      <c r="H241" s="37"/>
      <c r="I241" s="226"/>
      <c r="J241" s="37"/>
      <c r="K241" s="37"/>
      <c r="L241" s="40"/>
      <c r="M241" s="227"/>
      <c r="N241" s="228"/>
      <c r="O241" s="65"/>
      <c r="P241" s="65"/>
      <c r="Q241" s="65"/>
      <c r="R241" s="65"/>
      <c r="S241" s="65"/>
      <c r="T241" s="66"/>
      <c r="U241" s="35"/>
      <c r="V241" s="35"/>
      <c r="W241" s="35"/>
      <c r="X241" s="35"/>
      <c r="Y241" s="35"/>
      <c r="Z241" s="35"/>
      <c r="AA241" s="35"/>
      <c r="AB241" s="35"/>
      <c r="AC241" s="35"/>
      <c r="AD241" s="35"/>
      <c r="AE241" s="35"/>
      <c r="AT241" s="18" t="s">
        <v>192</v>
      </c>
      <c r="AU241" s="18" t="s">
        <v>85</v>
      </c>
    </row>
    <row r="242" spans="1:65" s="2" customFormat="1" ht="24.2" customHeight="1">
      <c r="A242" s="35"/>
      <c r="B242" s="36"/>
      <c r="C242" s="174" t="s">
        <v>453</v>
      </c>
      <c r="D242" s="174" t="s">
        <v>120</v>
      </c>
      <c r="E242" s="175" t="s">
        <v>454</v>
      </c>
      <c r="F242" s="176" t="s">
        <v>455</v>
      </c>
      <c r="G242" s="177" t="s">
        <v>271</v>
      </c>
      <c r="H242" s="178">
        <v>4.0000000000000001E-3</v>
      </c>
      <c r="I242" s="179"/>
      <c r="J242" s="180">
        <f>ROUND(I242*H242,2)</f>
        <v>0</v>
      </c>
      <c r="K242" s="176" t="s">
        <v>123</v>
      </c>
      <c r="L242" s="40"/>
      <c r="M242" s="181" t="s">
        <v>19</v>
      </c>
      <c r="N242" s="182" t="s">
        <v>46</v>
      </c>
      <c r="O242" s="65"/>
      <c r="P242" s="183">
        <f>O242*H242</f>
        <v>0</v>
      </c>
      <c r="Q242" s="183">
        <v>0</v>
      </c>
      <c r="R242" s="183">
        <f>Q242*H242</f>
        <v>0</v>
      </c>
      <c r="S242" s="183">
        <v>0</v>
      </c>
      <c r="T242" s="184">
        <f>S242*H242</f>
        <v>0</v>
      </c>
      <c r="U242" s="35"/>
      <c r="V242" s="35"/>
      <c r="W242" s="35"/>
      <c r="X242" s="35"/>
      <c r="Y242" s="35"/>
      <c r="Z242" s="35"/>
      <c r="AA242" s="35"/>
      <c r="AB242" s="35"/>
      <c r="AC242" s="35"/>
      <c r="AD242" s="35"/>
      <c r="AE242" s="35"/>
      <c r="AR242" s="185" t="s">
        <v>256</v>
      </c>
      <c r="AT242" s="185" t="s">
        <v>120</v>
      </c>
      <c r="AU242" s="185" t="s">
        <v>85</v>
      </c>
      <c r="AY242" s="18" t="s">
        <v>117</v>
      </c>
      <c r="BE242" s="186">
        <f>IF(N242="základní",J242,0)</f>
        <v>0</v>
      </c>
      <c r="BF242" s="186">
        <f>IF(N242="snížená",J242,0)</f>
        <v>0</v>
      </c>
      <c r="BG242" s="186">
        <f>IF(N242="zákl. přenesená",J242,0)</f>
        <v>0</v>
      </c>
      <c r="BH242" s="186">
        <f>IF(N242="sníž. přenesená",J242,0)</f>
        <v>0</v>
      </c>
      <c r="BI242" s="186">
        <f>IF(N242="nulová",J242,0)</f>
        <v>0</v>
      </c>
      <c r="BJ242" s="18" t="s">
        <v>83</v>
      </c>
      <c r="BK242" s="186">
        <f>ROUND(I242*H242,2)</f>
        <v>0</v>
      </c>
      <c r="BL242" s="18" t="s">
        <v>256</v>
      </c>
      <c r="BM242" s="185" t="s">
        <v>456</v>
      </c>
    </row>
    <row r="243" spans="1:65" s="2" customFormat="1" ht="78">
      <c r="A243" s="35"/>
      <c r="B243" s="36"/>
      <c r="C243" s="37"/>
      <c r="D243" s="194" t="s">
        <v>192</v>
      </c>
      <c r="E243" s="37"/>
      <c r="F243" s="225" t="s">
        <v>457</v>
      </c>
      <c r="G243" s="37"/>
      <c r="H243" s="37"/>
      <c r="I243" s="226"/>
      <c r="J243" s="37"/>
      <c r="K243" s="37"/>
      <c r="L243" s="40"/>
      <c r="M243" s="227"/>
      <c r="N243" s="228"/>
      <c r="O243" s="65"/>
      <c r="P243" s="65"/>
      <c r="Q243" s="65"/>
      <c r="R243" s="65"/>
      <c r="S243" s="65"/>
      <c r="T243" s="66"/>
      <c r="U243" s="35"/>
      <c r="V243" s="35"/>
      <c r="W243" s="35"/>
      <c r="X243" s="35"/>
      <c r="Y243" s="35"/>
      <c r="Z243" s="35"/>
      <c r="AA243" s="35"/>
      <c r="AB243" s="35"/>
      <c r="AC243" s="35"/>
      <c r="AD243" s="35"/>
      <c r="AE243" s="35"/>
      <c r="AT243" s="18" t="s">
        <v>192</v>
      </c>
      <c r="AU243" s="18" t="s">
        <v>85</v>
      </c>
    </row>
    <row r="244" spans="1:65" s="12" customFormat="1" ht="22.9" customHeight="1">
      <c r="B244" s="158"/>
      <c r="C244" s="159"/>
      <c r="D244" s="160" t="s">
        <v>74</v>
      </c>
      <c r="E244" s="172" t="s">
        <v>458</v>
      </c>
      <c r="F244" s="172" t="s">
        <v>459</v>
      </c>
      <c r="G244" s="159"/>
      <c r="H244" s="159"/>
      <c r="I244" s="162"/>
      <c r="J244" s="173">
        <f>BK244</f>
        <v>0</v>
      </c>
      <c r="K244" s="159"/>
      <c r="L244" s="164"/>
      <c r="M244" s="165"/>
      <c r="N244" s="166"/>
      <c r="O244" s="166"/>
      <c r="P244" s="167">
        <f>SUM(P245:P249)</f>
        <v>0</v>
      </c>
      <c r="Q244" s="166"/>
      <c r="R244" s="167">
        <f>SUM(R245:R249)</f>
        <v>6.2600000000000003E-2</v>
      </c>
      <c r="S244" s="166"/>
      <c r="T244" s="168">
        <f>SUM(T245:T249)</f>
        <v>0</v>
      </c>
      <c r="AR244" s="169" t="s">
        <v>85</v>
      </c>
      <c r="AT244" s="170" t="s">
        <v>74</v>
      </c>
      <c r="AU244" s="170" t="s">
        <v>83</v>
      </c>
      <c r="AY244" s="169" t="s">
        <v>117</v>
      </c>
      <c r="BK244" s="171">
        <f>SUM(BK245:BK249)</f>
        <v>0</v>
      </c>
    </row>
    <row r="245" spans="1:65" s="2" customFormat="1" ht="24.2" customHeight="1">
      <c r="A245" s="35"/>
      <c r="B245" s="36"/>
      <c r="C245" s="174" t="s">
        <v>460</v>
      </c>
      <c r="D245" s="174" t="s">
        <v>120</v>
      </c>
      <c r="E245" s="175" t="s">
        <v>461</v>
      </c>
      <c r="F245" s="176" t="s">
        <v>462</v>
      </c>
      <c r="G245" s="177" t="s">
        <v>241</v>
      </c>
      <c r="H245" s="178">
        <v>2</v>
      </c>
      <c r="I245" s="179"/>
      <c r="J245" s="180">
        <f>ROUND(I245*H245,2)</f>
        <v>0</v>
      </c>
      <c r="K245" s="176" t="s">
        <v>123</v>
      </c>
      <c r="L245" s="40"/>
      <c r="M245" s="181" t="s">
        <v>19</v>
      </c>
      <c r="N245" s="182" t="s">
        <v>46</v>
      </c>
      <c r="O245" s="65"/>
      <c r="P245" s="183">
        <f>O245*H245</f>
        <v>0</v>
      </c>
      <c r="Q245" s="183">
        <v>0</v>
      </c>
      <c r="R245" s="183">
        <f>Q245*H245</f>
        <v>0</v>
      </c>
      <c r="S245" s="183">
        <v>0</v>
      </c>
      <c r="T245" s="184">
        <f>S245*H245</f>
        <v>0</v>
      </c>
      <c r="U245" s="35"/>
      <c r="V245" s="35"/>
      <c r="W245" s="35"/>
      <c r="X245" s="35"/>
      <c r="Y245" s="35"/>
      <c r="Z245" s="35"/>
      <c r="AA245" s="35"/>
      <c r="AB245" s="35"/>
      <c r="AC245" s="35"/>
      <c r="AD245" s="35"/>
      <c r="AE245" s="35"/>
      <c r="AR245" s="185" t="s">
        <v>256</v>
      </c>
      <c r="AT245" s="185" t="s">
        <v>120</v>
      </c>
      <c r="AU245" s="185" t="s">
        <v>85</v>
      </c>
      <c r="AY245" s="18" t="s">
        <v>117</v>
      </c>
      <c r="BE245" s="186">
        <f>IF(N245="základní",J245,0)</f>
        <v>0</v>
      </c>
      <c r="BF245" s="186">
        <f>IF(N245="snížená",J245,0)</f>
        <v>0</v>
      </c>
      <c r="BG245" s="186">
        <f>IF(N245="zákl. přenesená",J245,0)</f>
        <v>0</v>
      </c>
      <c r="BH245" s="186">
        <f>IF(N245="sníž. přenesená",J245,0)</f>
        <v>0</v>
      </c>
      <c r="BI245" s="186">
        <f>IF(N245="nulová",J245,0)</f>
        <v>0</v>
      </c>
      <c r="BJ245" s="18" t="s">
        <v>83</v>
      </c>
      <c r="BK245" s="186">
        <f>ROUND(I245*H245,2)</f>
        <v>0</v>
      </c>
      <c r="BL245" s="18" t="s">
        <v>256</v>
      </c>
      <c r="BM245" s="185" t="s">
        <v>463</v>
      </c>
    </row>
    <row r="246" spans="1:65" s="2" customFormat="1" ht="14.45" customHeight="1">
      <c r="A246" s="35"/>
      <c r="B246" s="36"/>
      <c r="C246" s="174" t="s">
        <v>464</v>
      </c>
      <c r="D246" s="174" t="s">
        <v>120</v>
      </c>
      <c r="E246" s="175" t="s">
        <v>465</v>
      </c>
      <c r="F246" s="176" t="s">
        <v>466</v>
      </c>
      <c r="G246" s="177" t="s">
        <v>241</v>
      </c>
      <c r="H246" s="178">
        <v>2</v>
      </c>
      <c r="I246" s="179"/>
      <c r="J246" s="180">
        <f>ROUND(I246*H246,2)</f>
        <v>0</v>
      </c>
      <c r="K246" s="176" t="s">
        <v>123</v>
      </c>
      <c r="L246" s="40"/>
      <c r="M246" s="181" t="s">
        <v>19</v>
      </c>
      <c r="N246" s="182" t="s">
        <v>46</v>
      </c>
      <c r="O246" s="65"/>
      <c r="P246" s="183">
        <f>O246*H246</f>
        <v>0</v>
      </c>
      <c r="Q246" s="183">
        <v>3.1300000000000001E-2</v>
      </c>
      <c r="R246" s="183">
        <f>Q246*H246</f>
        <v>6.2600000000000003E-2</v>
      </c>
      <c r="S246" s="183">
        <v>0</v>
      </c>
      <c r="T246" s="184">
        <f>S246*H246</f>
        <v>0</v>
      </c>
      <c r="U246" s="35"/>
      <c r="V246" s="35"/>
      <c r="W246" s="35"/>
      <c r="X246" s="35"/>
      <c r="Y246" s="35"/>
      <c r="Z246" s="35"/>
      <c r="AA246" s="35"/>
      <c r="AB246" s="35"/>
      <c r="AC246" s="35"/>
      <c r="AD246" s="35"/>
      <c r="AE246" s="35"/>
      <c r="AR246" s="185" t="s">
        <v>256</v>
      </c>
      <c r="AT246" s="185" t="s">
        <v>120</v>
      </c>
      <c r="AU246" s="185" t="s">
        <v>85</v>
      </c>
      <c r="AY246" s="18" t="s">
        <v>117</v>
      </c>
      <c r="BE246" s="186">
        <f>IF(N246="základní",J246,0)</f>
        <v>0</v>
      </c>
      <c r="BF246" s="186">
        <f>IF(N246="snížená",J246,0)</f>
        <v>0</v>
      </c>
      <c r="BG246" s="186">
        <f>IF(N246="zákl. přenesená",J246,0)</f>
        <v>0</v>
      </c>
      <c r="BH246" s="186">
        <f>IF(N246="sníž. přenesená",J246,0)</f>
        <v>0</v>
      </c>
      <c r="BI246" s="186">
        <f>IF(N246="nulová",J246,0)</f>
        <v>0</v>
      </c>
      <c r="BJ246" s="18" t="s">
        <v>83</v>
      </c>
      <c r="BK246" s="186">
        <f>ROUND(I246*H246,2)</f>
        <v>0</v>
      </c>
      <c r="BL246" s="18" t="s">
        <v>256</v>
      </c>
      <c r="BM246" s="185" t="s">
        <v>467</v>
      </c>
    </row>
    <row r="247" spans="1:65" s="2" customFormat="1" ht="48.75">
      <c r="A247" s="35"/>
      <c r="B247" s="36"/>
      <c r="C247" s="37"/>
      <c r="D247" s="194" t="s">
        <v>192</v>
      </c>
      <c r="E247" s="37"/>
      <c r="F247" s="225" t="s">
        <v>468</v>
      </c>
      <c r="G247" s="37"/>
      <c r="H247" s="37"/>
      <c r="I247" s="226"/>
      <c r="J247" s="37"/>
      <c r="K247" s="37"/>
      <c r="L247" s="40"/>
      <c r="M247" s="227"/>
      <c r="N247" s="228"/>
      <c r="O247" s="65"/>
      <c r="P247" s="65"/>
      <c r="Q247" s="65"/>
      <c r="R247" s="65"/>
      <c r="S247" s="65"/>
      <c r="T247" s="66"/>
      <c r="U247" s="35"/>
      <c r="V247" s="35"/>
      <c r="W247" s="35"/>
      <c r="X247" s="35"/>
      <c r="Y247" s="35"/>
      <c r="Z247" s="35"/>
      <c r="AA247" s="35"/>
      <c r="AB247" s="35"/>
      <c r="AC247" s="35"/>
      <c r="AD247" s="35"/>
      <c r="AE247" s="35"/>
      <c r="AT247" s="18" t="s">
        <v>192</v>
      </c>
      <c r="AU247" s="18" t="s">
        <v>85</v>
      </c>
    </row>
    <row r="248" spans="1:65" s="2" customFormat="1" ht="24.2" customHeight="1">
      <c r="A248" s="35"/>
      <c r="B248" s="36"/>
      <c r="C248" s="174" t="s">
        <v>469</v>
      </c>
      <c r="D248" s="174" t="s">
        <v>120</v>
      </c>
      <c r="E248" s="175" t="s">
        <v>470</v>
      </c>
      <c r="F248" s="176" t="s">
        <v>471</v>
      </c>
      <c r="G248" s="177" t="s">
        <v>271</v>
      </c>
      <c r="H248" s="178">
        <v>6.3E-2</v>
      </c>
      <c r="I248" s="179"/>
      <c r="J248" s="180">
        <f>ROUND(I248*H248,2)</f>
        <v>0</v>
      </c>
      <c r="K248" s="176" t="s">
        <v>123</v>
      </c>
      <c r="L248" s="40"/>
      <c r="M248" s="181" t="s">
        <v>19</v>
      </c>
      <c r="N248" s="182" t="s">
        <v>46</v>
      </c>
      <c r="O248" s="65"/>
      <c r="P248" s="183">
        <f>O248*H248</f>
        <v>0</v>
      </c>
      <c r="Q248" s="183">
        <v>0</v>
      </c>
      <c r="R248" s="183">
        <f>Q248*H248</f>
        <v>0</v>
      </c>
      <c r="S248" s="183">
        <v>0</v>
      </c>
      <c r="T248" s="184">
        <f>S248*H248</f>
        <v>0</v>
      </c>
      <c r="U248" s="35"/>
      <c r="V248" s="35"/>
      <c r="W248" s="35"/>
      <c r="X248" s="35"/>
      <c r="Y248" s="35"/>
      <c r="Z248" s="35"/>
      <c r="AA248" s="35"/>
      <c r="AB248" s="35"/>
      <c r="AC248" s="35"/>
      <c r="AD248" s="35"/>
      <c r="AE248" s="35"/>
      <c r="AR248" s="185" t="s">
        <v>256</v>
      </c>
      <c r="AT248" s="185" t="s">
        <v>120</v>
      </c>
      <c r="AU248" s="185" t="s">
        <v>85</v>
      </c>
      <c r="AY248" s="18" t="s">
        <v>117</v>
      </c>
      <c r="BE248" s="186">
        <f>IF(N248="základní",J248,0)</f>
        <v>0</v>
      </c>
      <c r="BF248" s="186">
        <f>IF(N248="snížená",J248,0)</f>
        <v>0</v>
      </c>
      <c r="BG248" s="186">
        <f>IF(N248="zákl. přenesená",J248,0)</f>
        <v>0</v>
      </c>
      <c r="BH248" s="186">
        <f>IF(N248="sníž. přenesená",J248,0)</f>
        <v>0</v>
      </c>
      <c r="BI248" s="186">
        <f>IF(N248="nulová",J248,0)</f>
        <v>0</v>
      </c>
      <c r="BJ248" s="18" t="s">
        <v>83</v>
      </c>
      <c r="BK248" s="186">
        <f>ROUND(I248*H248,2)</f>
        <v>0</v>
      </c>
      <c r="BL248" s="18" t="s">
        <v>256</v>
      </c>
      <c r="BM248" s="185" t="s">
        <v>472</v>
      </c>
    </row>
    <row r="249" spans="1:65" s="2" customFormat="1" ht="78">
      <c r="A249" s="35"/>
      <c r="B249" s="36"/>
      <c r="C249" s="37"/>
      <c r="D249" s="194" t="s">
        <v>192</v>
      </c>
      <c r="E249" s="37"/>
      <c r="F249" s="225" t="s">
        <v>473</v>
      </c>
      <c r="G249" s="37"/>
      <c r="H249" s="37"/>
      <c r="I249" s="226"/>
      <c r="J249" s="37"/>
      <c r="K249" s="37"/>
      <c r="L249" s="40"/>
      <c r="M249" s="227"/>
      <c r="N249" s="228"/>
      <c r="O249" s="65"/>
      <c r="P249" s="65"/>
      <c r="Q249" s="65"/>
      <c r="R249" s="65"/>
      <c r="S249" s="65"/>
      <c r="T249" s="66"/>
      <c r="U249" s="35"/>
      <c r="V249" s="35"/>
      <c r="W249" s="35"/>
      <c r="X249" s="35"/>
      <c r="Y249" s="35"/>
      <c r="Z249" s="35"/>
      <c r="AA249" s="35"/>
      <c r="AB249" s="35"/>
      <c r="AC249" s="35"/>
      <c r="AD249" s="35"/>
      <c r="AE249" s="35"/>
      <c r="AT249" s="18" t="s">
        <v>192</v>
      </c>
      <c r="AU249" s="18" t="s">
        <v>85</v>
      </c>
    </row>
    <row r="250" spans="1:65" s="12" customFormat="1" ht="22.9" customHeight="1">
      <c r="B250" s="158"/>
      <c r="C250" s="159"/>
      <c r="D250" s="160" t="s">
        <v>74</v>
      </c>
      <c r="E250" s="172" t="s">
        <v>474</v>
      </c>
      <c r="F250" s="172" t="s">
        <v>475</v>
      </c>
      <c r="G250" s="159"/>
      <c r="H250" s="159"/>
      <c r="I250" s="162"/>
      <c r="J250" s="173">
        <f>BK250</f>
        <v>0</v>
      </c>
      <c r="K250" s="159"/>
      <c r="L250" s="164"/>
      <c r="M250" s="165"/>
      <c r="N250" s="166"/>
      <c r="O250" s="166"/>
      <c r="P250" s="167">
        <f>SUM(P251:P278)</f>
        <v>0</v>
      </c>
      <c r="Q250" s="166"/>
      <c r="R250" s="167">
        <f>SUM(R251:R278)</f>
        <v>8.253279999999999E-2</v>
      </c>
      <c r="S250" s="166"/>
      <c r="T250" s="168">
        <f>SUM(T251:T278)</f>
        <v>5.1999999999999998E-3</v>
      </c>
      <c r="AR250" s="169" t="s">
        <v>85</v>
      </c>
      <c r="AT250" s="170" t="s">
        <v>74</v>
      </c>
      <c r="AU250" s="170" t="s">
        <v>83</v>
      </c>
      <c r="AY250" s="169" t="s">
        <v>117</v>
      </c>
      <c r="BK250" s="171">
        <f>SUM(BK251:BK278)</f>
        <v>0</v>
      </c>
    </row>
    <row r="251" spans="1:65" s="2" customFormat="1" ht="24.2" customHeight="1">
      <c r="A251" s="35"/>
      <c r="B251" s="36"/>
      <c r="C251" s="174" t="s">
        <v>476</v>
      </c>
      <c r="D251" s="174" t="s">
        <v>120</v>
      </c>
      <c r="E251" s="175" t="s">
        <v>477</v>
      </c>
      <c r="F251" s="176" t="s">
        <v>478</v>
      </c>
      <c r="G251" s="177" t="s">
        <v>241</v>
      </c>
      <c r="H251" s="178">
        <v>4</v>
      </c>
      <c r="I251" s="179"/>
      <c r="J251" s="180">
        <f>ROUND(I251*H251,2)</f>
        <v>0</v>
      </c>
      <c r="K251" s="176" t="s">
        <v>123</v>
      </c>
      <c r="L251" s="40"/>
      <c r="M251" s="181" t="s">
        <v>19</v>
      </c>
      <c r="N251" s="182" t="s">
        <v>46</v>
      </c>
      <c r="O251" s="65"/>
      <c r="P251" s="183">
        <f>O251*H251</f>
        <v>0</v>
      </c>
      <c r="Q251" s="183">
        <v>0</v>
      </c>
      <c r="R251" s="183">
        <f>Q251*H251</f>
        <v>0</v>
      </c>
      <c r="S251" s="183">
        <v>1.2999999999999999E-3</v>
      </c>
      <c r="T251" s="184">
        <f>S251*H251</f>
        <v>5.1999999999999998E-3</v>
      </c>
      <c r="U251" s="35"/>
      <c r="V251" s="35"/>
      <c r="W251" s="35"/>
      <c r="X251" s="35"/>
      <c r="Y251" s="35"/>
      <c r="Z251" s="35"/>
      <c r="AA251" s="35"/>
      <c r="AB251" s="35"/>
      <c r="AC251" s="35"/>
      <c r="AD251" s="35"/>
      <c r="AE251" s="35"/>
      <c r="AR251" s="185" t="s">
        <v>256</v>
      </c>
      <c r="AT251" s="185" t="s">
        <v>120</v>
      </c>
      <c r="AU251" s="185" t="s">
        <v>85</v>
      </c>
      <c r="AY251" s="18" t="s">
        <v>117</v>
      </c>
      <c r="BE251" s="186">
        <f>IF(N251="základní",J251,0)</f>
        <v>0</v>
      </c>
      <c r="BF251" s="186">
        <f>IF(N251="snížená",J251,0)</f>
        <v>0</v>
      </c>
      <c r="BG251" s="186">
        <f>IF(N251="zákl. přenesená",J251,0)</f>
        <v>0</v>
      </c>
      <c r="BH251" s="186">
        <f>IF(N251="sníž. přenesená",J251,0)</f>
        <v>0</v>
      </c>
      <c r="BI251" s="186">
        <f>IF(N251="nulová",J251,0)</f>
        <v>0</v>
      </c>
      <c r="BJ251" s="18" t="s">
        <v>83</v>
      </c>
      <c r="BK251" s="186">
        <f>ROUND(I251*H251,2)</f>
        <v>0</v>
      </c>
      <c r="BL251" s="18" t="s">
        <v>256</v>
      </c>
      <c r="BM251" s="185" t="s">
        <v>479</v>
      </c>
    </row>
    <row r="252" spans="1:65" s="14" customFormat="1" ht="11.25">
      <c r="B252" s="203"/>
      <c r="C252" s="204"/>
      <c r="D252" s="194" t="s">
        <v>184</v>
      </c>
      <c r="E252" s="205" t="s">
        <v>19</v>
      </c>
      <c r="F252" s="206" t="s">
        <v>480</v>
      </c>
      <c r="G252" s="204"/>
      <c r="H252" s="207">
        <v>4</v>
      </c>
      <c r="I252" s="208"/>
      <c r="J252" s="204"/>
      <c r="K252" s="204"/>
      <c r="L252" s="209"/>
      <c r="M252" s="210"/>
      <c r="N252" s="211"/>
      <c r="O252" s="211"/>
      <c r="P252" s="211"/>
      <c r="Q252" s="211"/>
      <c r="R252" s="211"/>
      <c r="S252" s="211"/>
      <c r="T252" s="212"/>
      <c r="AT252" s="213" t="s">
        <v>184</v>
      </c>
      <c r="AU252" s="213" t="s">
        <v>85</v>
      </c>
      <c r="AV252" s="14" t="s">
        <v>85</v>
      </c>
      <c r="AW252" s="14" t="s">
        <v>37</v>
      </c>
      <c r="AX252" s="14" t="s">
        <v>83</v>
      </c>
      <c r="AY252" s="213" t="s">
        <v>117</v>
      </c>
    </row>
    <row r="253" spans="1:65" s="2" customFormat="1" ht="24.2" customHeight="1">
      <c r="A253" s="35"/>
      <c r="B253" s="36"/>
      <c r="C253" s="174" t="s">
        <v>481</v>
      </c>
      <c r="D253" s="174" t="s">
        <v>120</v>
      </c>
      <c r="E253" s="175" t="s">
        <v>482</v>
      </c>
      <c r="F253" s="176" t="s">
        <v>483</v>
      </c>
      <c r="G253" s="177" t="s">
        <v>241</v>
      </c>
      <c r="H253" s="178">
        <v>4</v>
      </c>
      <c r="I253" s="179"/>
      <c r="J253" s="180">
        <f t="shared" ref="J253:J258" si="10">ROUND(I253*H253,2)</f>
        <v>0</v>
      </c>
      <c r="K253" s="176" t="s">
        <v>123</v>
      </c>
      <c r="L253" s="40"/>
      <c r="M253" s="181" t="s">
        <v>19</v>
      </c>
      <c r="N253" s="182" t="s">
        <v>46</v>
      </c>
      <c r="O253" s="65"/>
      <c r="P253" s="183">
        <f t="shared" ref="P253:P258" si="11">O253*H253</f>
        <v>0</v>
      </c>
      <c r="Q253" s="183">
        <v>0</v>
      </c>
      <c r="R253" s="183">
        <f t="shared" ref="R253:R258" si="12">Q253*H253</f>
        <v>0</v>
      </c>
      <c r="S253" s="183">
        <v>0</v>
      </c>
      <c r="T253" s="184">
        <f t="shared" ref="T253:T258" si="13">S253*H253</f>
        <v>0</v>
      </c>
      <c r="U253" s="35"/>
      <c r="V253" s="35"/>
      <c r="W253" s="35"/>
      <c r="X253" s="35"/>
      <c r="Y253" s="35"/>
      <c r="Z253" s="35"/>
      <c r="AA253" s="35"/>
      <c r="AB253" s="35"/>
      <c r="AC253" s="35"/>
      <c r="AD253" s="35"/>
      <c r="AE253" s="35"/>
      <c r="AR253" s="185" t="s">
        <v>256</v>
      </c>
      <c r="AT253" s="185" t="s">
        <v>120</v>
      </c>
      <c r="AU253" s="185" t="s">
        <v>85</v>
      </c>
      <c r="AY253" s="18" t="s">
        <v>117</v>
      </c>
      <c r="BE253" s="186">
        <f t="shared" ref="BE253:BE258" si="14">IF(N253="základní",J253,0)</f>
        <v>0</v>
      </c>
      <c r="BF253" s="186">
        <f t="shared" ref="BF253:BF258" si="15">IF(N253="snížená",J253,0)</f>
        <v>0</v>
      </c>
      <c r="BG253" s="186">
        <f t="shared" ref="BG253:BG258" si="16">IF(N253="zákl. přenesená",J253,0)</f>
        <v>0</v>
      </c>
      <c r="BH253" s="186">
        <f t="shared" ref="BH253:BH258" si="17">IF(N253="sníž. přenesená",J253,0)</f>
        <v>0</v>
      </c>
      <c r="BI253" s="186">
        <f t="shared" ref="BI253:BI258" si="18">IF(N253="nulová",J253,0)</f>
        <v>0</v>
      </c>
      <c r="BJ253" s="18" t="s">
        <v>83</v>
      </c>
      <c r="BK253" s="186">
        <f t="shared" ref="BK253:BK258" si="19">ROUND(I253*H253,2)</f>
        <v>0</v>
      </c>
      <c r="BL253" s="18" t="s">
        <v>256</v>
      </c>
      <c r="BM253" s="185" t="s">
        <v>484</v>
      </c>
    </row>
    <row r="254" spans="1:65" s="2" customFormat="1" ht="14.45" customHeight="1">
      <c r="A254" s="35"/>
      <c r="B254" s="36"/>
      <c r="C254" s="229" t="s">
        <v>485</v>
      </c>
      <c r="D254" s="229" t="s">
        <v>323</v>
      </c>
      <c r="E254" s="230" t="s">
        <v>486</v>
      </c>
      <c r="F254" s="231" t="s">
        <v>487</v>
      </c>
      <c r="G254" s="232" t="s">
        <v>241</v>
      </c>
      <c r="H254" s="233">
        <v>4</v>
      </c>
      <c r="I254" s="234"/>
      <c r="J254" s="235">
        <f t="shared" si="10"/>
        <v>0</v>
      </c>
      <c r="K254" s="231" t="s">
        <v>123</v>
      </c>
      <c r="L254" s="236"/>
      <c r="M254" s="237" t="s">
        <v>19</v>
      </c>
      <c r="N254" s="238" t="s">
        <v>46</v>
      </c>
      <c r="O254" s="65"/>
      <c r="P254" s="183">
        <f t="shared" si="11"/>
        <v>0</v>
      </c>
      <c r="Q254" s="183">
        <v>1.11E-2</v>
      </c>
      <c r="R254" s="183">
        <f t="shared" si="12"/>
        <v>4.4400000000000002E-2</v>
      </c>
      <c r="S254" s="183">
        <v>0</v>
      </c>
      <c r="T254" s="184">
        <f t="shared" si="13"/>
        <v>0</v>
      </c>
      <c r="U254" s="35"/>
      <c r="V254" s="35"/>
      <c r="W254" s="35"/>
      <c r="X254" s="35"/>
      <c r="Y254" s="35"/>
      <c r="Z254" s="35"/>
      <c r="AA254" s="35"/>
      <c r="AB254" s="35"/>
      <c r="AC254" s="35"/>
      <c r="AD254" s="35"/>
      <c r="AE254" s="35"/>
      <c r="AR254" s="185" t="s">
        <v>327</v>
      </c>
      <c r="AT254" s="185" t="s">
        <v>323</v>
      </c>
      <c r="AU254" s="185" t="s">
        <v>85</v>
      </c>
      <c r="AY254" s="18" t="s">
        <v>117</v>
      </c>
      <c r="BE254" s="186">
        <f t="shared" si="14"/>
        <v>0</v>
      </c>
      <c r="BF254" s="186">
        <f t="shared" si="15"/>
        <v>0</v>
      </c>
      <c r="BG254" s="186">
        <f t="shared" si="16"/>
        <v>0</v>
      </c>
      <c r="BH254" s="186">
        <f t="shared" si="17"/>
        <v>0</v>
      </c>
      <c r="BI254" s="186">
        <f t="shared" si="18"/>
        <v>0</v>
      </c>
      <c r="BJ254" s="18" t="s">
        <v>83</v>
      </c>
      <c r="BK254" s="186">
        <f t="shared" si="19"/>
        <v>0</v>
      </c>
      <c r="BL254" s="18" t="s">
        <v>256</v>
      </c>
      <c r="BM254" s="185" t="s">
        <v>488</v>
      </c>
    </row>
    <row r="255" spans="1:65" s="2" customFormat="1" ht="24.2" customHeight="1">
      <c r="A255" s="35"/>
      <c r="B255" s="36"/>
      <c r="C255" s="174" t="s">
        <v>489</v>
      </c>
      <c r="D255" s="174" t="s">
        <v>120</v>
      </c>
      <c r="E255" s="175" t="s">
        <v>490</v>
      </c>
      <c r="F255" s="176" t="s">
        <v>491</v>
      </c>
      <c r="G255" s="177" t="s">
        <v>241</v>
      </c>
      <c r="H255" s="178">
        <v>28</v>
      </c>
      <c r="I255" s="179"/>
      <c r="J255" s="180">
        <f t="shared" si="10"/>
        <v>0</v>
      </c>
      <c r="K255" s="176" t="s">
        <v>123</v>
      </c>
      <c r="L255" s="40"/>
      <c r="M255" s="181" t="s">
        <v>19</v>
      </c>
      <c r="N255" s="182" t="s">
        <v>46</v>
      </c>
      <c r="O255" s="65"/>
      <c r="P255" s="183">
        <f t="shared" si="11"/>
        <v>0</v>
      </c>
      <c r="Q255" s="183">
        <v>0</v>
      </c>
      <c r="R255" s="183">
        <f t="shared" si="12"/>
        <v>0</v>
      </c>
      <c r="S255" s="183">
        <v>0</v>
      </c>
      <c r="T255" s="184">
        <f t="shared" si="13"/>
        <v>0</v>
      </c>
      <c r="U255" s="35"/>
      <c r="V255" s="35"/>
      <c r="W255" s="35"/>
      <c r="X255" s="35"/>
      <c r="Y255" s="35"/>
      <c r="Z255" s="35"/>
      <c r="AA255" s="35"/>
      <c r="AB255" s="35"/>
      <c r="AC255" s="35"/>
      <c r="AD255" s="35"/>
      <c r="AE255" s="35"/>
      <c r="AR255" s="185" t="s">
        <v>256</v>
      </c>
      <c r="AT255" s="185" t="s">
        <v>120</v>
      </c>
      <c r="AU255" s="185" t="s">
        <v>85</v>
      </c>
      <c r="AY255" s="18" t="s">
        <v>117</v>
      </c>
      <c r="BE255" s="186">
        <f t="shared" si="14"/>
        <v>0</v>
      </c>
      <c r="BF255" s="186">
        <f t="shared" si="15"/>
        <v>0</v>
      </c>
      <c r="BG255" s="186">
        <f t="shared" si="16"/>
        <v>0</v>
      </c>
      <c r="BH255" s="186">
        <f t="shared" si="17"/>
        <v>0</v>
      </c>
      <c r="BI255" s="186">
        <f t="shared" si="18"/>
        <v>0</v>
      </c>
      <c r="BJ255" s="18" t="s">
        <v>83</v>
      </c>
      <c r="BK255" s="186">
        <f t="shared" si="19"/>
        <v>0</v>
      </c>
      <c r="BL255" s="18" t="s">
        <v>256</v>
      </c>
      <c r="BM255" s="185" t="s">
        <v>492</v>
      </c>
    </row>
    <row r="256" spans="1:65" s="2" customFormat="1" ht="14.45" customHeight="1">
      <c r="A256" s="35"/>
      <c r="B256" s="36"/>
      <c r="C256" s="229" t="s">
        <v>493</v>
      </c>
      <c r="D256" s="229" t="s">
        <v>323</v>
      </c>
      <c r="E256" s="230" t="s">
        <v>494</v>
      </c>
      <c r="F256" s="231" t="s">
        <v>495</v>
      </c>
      <c r="G256" s="232" t="s">
        <v>241</v>
      </c>
      <c r="H256" s="233">
        <v>2</v>
      </c>
      <c r="I256" s="234"/>
      <c r="J256" s="235">
        <f t="shared" si="10"/>
        <v>0</v>
      </c>
      <c r="K256" s="231" t="s">
        <v>123</v>
      </c>
      <c r="L256" s="236"/>
      <c r="M256" s="237" t="s">
        <v>19</v>
      </c>
      <c r="N256" s="238" t="s">
        <v>46</v>
      </c>
      <c r="O256" s="65"/>
      <c r="P256" s="183">
        <f t="shared" si="11"/>
        <v>0</v>
      </c>
      <c r="Q256" s="183">
        <v>4.0000000000000003E-5</v>
      </c>
      <c r="R256" s="183">
        <f t="shared" si="12"/>
        <v>8.0000000000000007E-5</v>
      </c>
      <c r="S256" s="183">
        <v>0</v>
      </c>
      <c r="T256" s="184">
        <f t="shared" si="13"/>
        <v>0</v>
      </c>
      <c r="U256" s="35"/>
      <c r="V256" s="35"/>
      <c r="W256" s="35"/>
      <c r="X256" s="35"/>
      <c r="Y256" s="35"/>
      <c r="Z256" s="35"/>
      <c r="AA256" s="35"/>
      <c r="AB256" s="35"/>
      <c r="AC256" s="35"/>
      <c r="AD256" s="35"/>
      <c r="AE256" s="35"/>
      <c r="AR256" s="185" t="s">
        <v>327</v>
      </c>
      <c r="AT256" s="185" t="s">
        <v>323</v>
      </c>
      <c r="AU256" s="185" t="s">
        <v>85</v>
      </c>
      <c r="AY256" s="18" t="s">
        <v>117</v>
      </c>
      <c r="BE256" s="186">
        <f t="shared" si="14"/>
        <v>0</v>
      </c>
      <c r="BF256" s="186">
        <f t="shared" si="15"/>
        <v>0</v>
      </c>
      <c r="BG256" s="186">
        <f t="shared" si="16"/>
        <v>0</v>
      </c>
      <c r="BH256" s="186">
        <f t="shared" si="17"/>
        <v>0</v>
      </c>
      <c r="BI256" s="186">
        <f t="shared" si="18"/>
        <v>0</v>
      </c>
      <c r="BJ256" s="18" t="s">
        <v>83</v>
      </c>
      <c r="BK256" s="186">
        <f t="shared" si="19"/>
        <v>0</v>
      </c>
      <c r="BL256" s="18" t="s">
        <v>256</v>
      </c>
      <c r="BM256" s="185" t="s">
        <v>496</v>
      </c>
    </row>
    <row r="257" spans="1:65" s="2" customFormat="1" ht="14.45" customHeight="1">
      <c r="A257" s="35"/>
      <c r="B257" s="36"/>
      <c r="C257" s="229" t="s">
        <v>497</v>
      </c>
      <c r="D257" s="229" t="s">
        <v>323</v>
      </c>
      <c r="E257" s="230" t="s">
        <v>498</v>
      </c>
      <c r="F257" s="231" t="s">
        <v>499</v>
      </c>
      <c r="G257" s="232" t="s">
        <v>241</v>
      </c>
      <c r="H257" s="233">
        <v>26</v>
      </c>
      <c r="I257" s="234"/>
      <c r="J257" s="235">
        <f t="shared" si="10"/>
        <v>0</v>
      </c>
      <c r="K257" s="231" t="s">
        <v>123</v>
      </c>
      <c r="L257" s="236"/>
      <c r="M257" s="237" t="s">
        <v>19</v>
      </c>
      <c r="N257" s="238" t="s">
        <v>46</v>
      </c>
      <c r="O257" s="65"/>
      <c r="P257" s="183">
        <f t="shared" si="11"/>
        <v>0</v>
      </c>
      <c r="Q257" s="183">
        <v>5.0000000000000002E-5</v>
      </c>
      <c r="R257" s="183">
        <f t="shared" si="12"/>
        <v>1.3000000000000002E-3</v>
      </c>
      <c r="S257" s="183">
        <v>0</v>
      </c>
      <c r="T257" s="184">
        <f t="shared" si="13"/>
        <v>0</v>
      </c>
      <c r="U257" s="35"/>
      <c r="V257" s="35"/>
      <c r="W257" s="35"/>
      <c r="X257" s="35"/>
      <c r="Y257" s="35"/>
      <c r="Z257" s="35"/>
      <c r="AA257" s="35"/>
      <c r="AB257" s="35"/>
      <c r="AC257" s="35"/>
      <c r="AD257" s="35"/>
      <c r="AE257" s="35"/>
      <c r="AR257" s="185" t="s">
        <v>327</v>
      </c>
      <c r="AT257" s="185" t="s">
        <v>323</v>
      </c>
      <c r="AU257" s="185" t="s">
        <v>85</v>
      </c>
      <c r="AY257" s="18" t="s">
        <v>117</v>
      </c>
      <c r="BE257" s="186">
        <f t="shared" si="14"/>
        <v>0</v>
      </c>
      <c r="BF257" s="186">
        <f t="shared" si="15"/>
        <v>0</v>
      </c>
      <c r="BG257" s="186">
        <f t="shared" si="16"/>
        <v>0</v>
      </c>
      <c r="BH257" s="186">
        <f t="shared" si="17"/>
        <v>0</v>
      </c>
      <c r="BI257" s="186">
        <f t="shared" si="18"/>
        <v>0</v>
      </c>
      <c r="BJ257" s="18" t="s">
        <v>83</v>
      </c>
      <c r="BK257" s="186">
        <f t="shared" si="19"/>
        <v>0</v>
      </c>
      <c r="BL257" s="18" t="s">
        <v>256</v>
      </c>
      <c r="BM257" s="185" t="s">
        <v>500</v>
      </c>
    </row>
    <row r="258" spans="1:65" s="2" customFormat="1" ht="24.2" customHeight="1">
      <c r="A258" s="35"/>
      <c r="B258" s="36"/>
      <c r="C258" s="174" t="s">
        <v>501</v>
      </c>
      <c r="D258" s="174" t="s">
        <v>120</v>
      </c>
      <c r="E258" s="175" t="s">
        <v>502</v>
      </c>
      <c r="F258" s="176" t="s">
        <v>503</v>
      </c>
      <c r="G258" s="177" t="s">
        <v>224</v>
      </c>
      <c r="H258" s="178">
        <v>184.4</v>
      </c>
      <c r="I258" s="179"/>
      <c r="J258" s="180">
        <f t="shared" si="10"/>
        <v>0</v>
      </c>
      <c r="K258" s="176" t="s">
        <v>123</v>
      </c>
      <c r="L258" s="40"/>
      <c r="M258" s="181" t="s">
        <v>19</v>
      </c>
      <c r="N258" s="182" t="s">
        <v>46</v>
      </c>
      <c r="O258" s="65"/>
      <c r="P258" s="183">
        <f t="shared" si="11"/>
        <v>0</v>
      </c>
      <c r="Q258" s="183">
        <v>0</v>
      </c>
      <c r="R258" s="183">
        <f t="shared" si="12"/>
        <v>0</v>
      </c>
      <c r="S258" s="183">
        <v>0</v>
      </c>
      <c r="T258" s="184">
        <f t="shared" si="13"/>
        <v>0</v>
      </c>
      <c r="U258" s="35"/>
      <c r="V258" s="35"/>
      <c r="W258" s="35"/>
      <c r="X258" s="35"/>
      <c r="Y258" s="35"/>
      <c r="Z258" s="35"/>
      <c r="AA258" s="35"/>
      <c r="AB258" s="35"/>
      <c r="AC258" s="35"/>
      <c r="AD258" s="35"/>
      <c r="AE258" s="35"/>
      <c r="AR258" s="185" t="s">
        <v>256</v>
      </c>
      <c r="AT258" s="185" t="s">
        <v>120</v>
      </c>
      <c r="AU258" s="185" t="s">
        <v>85</v>
      </c>
      <c r="AY258" s="18" t="s">
        <v>117</v>
      </c>
      <c r="BE258" s="186">
        <f t="shared" si="14"/>
        <v>0</v>
      </c>
      <c r="BF258" s="186">
        <f t="shared" si="15"/>
        <v>0</v>
      </c>
      <c r="BG258" s="186">
        <f t="shared" si="16"/>
        <v>0</v>
      </c>
      <c r="BH258" s="186">
        <f t="shared" si="17"/>
        <v>0</v>
      </c>
      <c r="BI258" s="186">
        <f t="shared" si="18"/>
        <v>0</v>
      </c>
      <c r="BJ258" s="18" t="s">
        <v>83</v>
      </c>
      <c r="BK258" s="186">
        <f t="shared" si="19"/>
        <v>0</v>
      </c>
      <c r="BL258" s="18" t="s">
        <v>256</v>
      </c>
      <c r="BM258" s="185" t="s">
        <v>504</v>
      </c>
    </row>
    <row r="259" spans="1:65" s="14" customFormat="1" ht="11.25">
      <c r="B259" s="203"/>
      <c r="C259" s="204"/>
      <c r="D259" s="194" t="s">
        <v>184</v>
      </c>
      <c r="E259" s="205" t="s">
        <v>19</v>
      </c>
      <c r="F259" s="206" t="s">
        <v>505</v>
      </c>
      <c r="G259" s="204"/>
      <c r="H259" s="207">
        <v>184.4</v>
      </c>
      <c r="I259" s="208"/>
      <c r="J259" s="204"/>
      <c r="K259" s="204"/>
      <c r="L259" s="209"/>
      <c r="M259" s="210"/>
      <c r="N259" s="211"/>
      <c r="O259" s="211"/>
      <c r="P259" s="211"/>
      <c r="Q259" s="211"/>
      <c r="R259" s="211"/>
      <c r="S259" s="211"/>
      <c r="T259" s="212"/>
      <c r="AT259" s="213" t="s">
        <v>184</v>
      </c>
      <c r="AU259" s="213" t="s">
        <v>85</v>
      </c>
      <c r="AV259" s="14" t="s">
        <v>85</v>
      </c>
      <c r="AW259" s="14" t="s">
        <v>37</v>
      </c>
      <c r="AX259" s="14" t="s">
        <v>83</v>
      </c>
      <c r="AY259" s="213" t="s">
        <v>117</v>
      </c>
    </row>
    <row r="260" spans="1:65" s="2" customFormat="1" ht="14.45" customHeight="1">
      <c r="A260" s="35"/>
      <c r="B260" s="36"/>
      <c r="C260" s="229" t="s">
        <v>506</v>
      </c>
      <c r="D260" s="229" t="s">
        <v>323</v>
      </c>
      <c r="E260" s="230" t="s">
        <v>507</v>
      </c>
      <c r="F260" s="231" t="s">
        <v>508</v>
      </c>
      <c r="G260" s="232" t="s">
        <v>224</v>
      </c>
      <c r="H260" s="233">
        <v>169.84</v>
      </c>
      <c r="I260" s="234"/>
      <c r="J260" s="235">
        <f>ROUND(I260*H260,2)</f>
        <v>0</v>
      </c>
      <c r="K260" s="231" t="s">
        <v>123</v>
      </c>
      <c r="L260" s="236"/>
      <c r="M260" s="237" t="s">
        <v>19</v>
      </c>
      <c r="N260" s="238" t="s">
        <v>46</v>
      </c>
      <c r="O260" s="65"/>
      <c r="P260" s="183">
        <f>O260*H260</f>
        <v>0</v>
      </c>
      <c r="Q260" s="183">
        <v>1.7000000000000001E-4</v>
      </c>
      <c r="R260" s="183">
        <f>Q260*H260</f>
        <v>2.8872800000000004E-2</v>
      </c>
      <c r="S260" s="183">
        <v>0</v>
      </c>
      <c r="T260" s="184">
        <f>S260*H260</f>
        <v>0</v>
      </c>
      <c r="U260" s="35"/>
      <c r="V260" s="35"/>
      <c r="W260" s="35"/>
      <c r="X260" s="35"/>
      <c r="Y260" s="35"/>
      <c r="Z260" s="35"/>
      <c r="AA260" s="35"/>
      <c r="AB260" s="35"/>
      <c r="AC260" s="35"/>
      <c r="AD260" s="35"/>
      <c r="AE260" s="35"/>
      <c r="AR260" s="185" t="s">
        <v>327</v>
      </c>
      <c r="AT260" s="185" t="s">
        <v>323</v>
      </c>
      <c r="AU260" s="185" t="s">
        <v>85</v>
      </c>
      <c r="AY260" s="18" t="s">
        <v>117</v>
      </c>
      <c r="BE260" s="186">
        <f>IF(N260="základní",J260,0)</f>
        <v>0</v>
      </c>
      <c r="BF260" s="186">
        <f>IF(N260="snížená",J260,0)</f>
        <v>0</v>
      </c>
      <c r="BG260" s="186">
        <f>IF(N260="zákl. přenesená",J260,0)</f>
        <v>0</v>
      </c>
      <c r="BH260" s="186">
        <f>IF(N260="sníž. přenesená",J260,0)</f>
        <v>0</v>
      </c>
      <c r="BI260" s="186">
        <f>IF(N260="nulová",J260,0)</f>
        <v>0</v>
      </c>
      <c r="BJ260" s="18" t="s">
        <v>83</v>
      </c>
      <c r="BK260" s="186">
        <f>ROUND(I260*H260,2)</f>
        <v>0</v>
      </c>
      <c r="BL260" s="18" t="s">
        <v>256</v>
      </c>
      <c r="BM260" s="185" t="s">
        <v>509</v>
      </c>
    </row>
    <row r="261" spans="1:65" s="14" customFormat="1" ht="11.25">
      <c r="B261" s="203"/>
      <c r="C261" s="204"/>
      <c r="D261" s="194" t="s">
        <v>184</v>
      </c>
      <c r="E261" s="204"/>
      <c r="F261" s="206" t="s">
        <v>510</v>
      </c>
      <c r="G261" s="204"/>
      <c r="H261" s="207">
        <v>169.84</v>
      </c>
      <c r="I261" s="208"/>
      <c r="J261" s="204"/>
      <c r="K261" s="204"/>
      <c r="L261" s="209"/>
      <c r="M261" s="210"/>
      <c r="N261" s="211"/>
      <c r="O261" s="211"/>
      <c r="P261" s="211"/>
      <c r="Q261" s="211"/>
      <c r="R261" s="211"/>
      <c r="S261" s="211"/>
      <c r="T261" s="212"/>
      <c r="AT261" s="213" t="s">
        <v>184</v>
      </c>
      <c r="AU261" s="213" t="s">
        <v>85</v>
      </c>
      <c r="AV261" s="14" t="s">
        <v>85</v>
      </c>
      <c r="AW261" s="14" t="s">
        <v>4</v>
      </c>
      <c r="AX261" s="14" t="s">
        <v>83</v>
      </c>
      <c r="AY261" s="213" t="s">
        <v>117</v>
      </c>
    </row>
    <row r="262" spans="1:65" s="2" customFormat="1" ht="14.45" customHeight="1">
      <c r="A262" s="35"/>
      <c r="B262" s="36"/>
      <c r="C262" s="229" t="s">
        <v>511</v>
      </c>
      <c r="D262" s="229" t="s">
        <v>323</v>
      </c>
      <c r="E262" s="230" t="s">
        <v>512</v>
      </c>
      <c r="F262" s="231" t="s">
        <v>513</v>
      </c>
      <c r="G262" s="232" t="s">
        <v>224</v>
      </c>
      <c r="H262" s="233">
        <v>33</v>
      </c>
      <c r="I262" s="234"/>
      <c r="J262" s="235">
        <f>ROUND(I262*H262,2)</f>
        <v>0</v>
      </c>
      <c r="K262" s="231" t="s">
        <v>123</v>
      </c>
      <c r="L262" s="236"/>
      <c r="M262" s="237" t="s">
        <v>19</v>
      </c>
      <c r="N262" s="238" t="s">
        <v>46</v>
      </c>
      <c r="O262" s="65"/>
      <c r="P262" s="183">
        <f>O262*H262</f>
        <v>0</v>
      </c>
      <c r="Q262" s="183">
        <v>1.2E-4</v>
      </c>
      <c r="R262" s="183">
        <f>Q262*H262</f>
        <v>3.96E-3</v>
      </c>
      <c r="S262" s="183">
        <v>0</v>
      </c>
      <c r="T262" s="184">
        <f>S262*H262</f>
        <v>0</v>
      </c>
      <c r="U262" s="35"/>
      <c r="V262" s="35"/>
      <c r="W262" s="35"/>
      <c r="X262" s="35"/>
      <c r="Y262" s="35"/>
      <c r="Z262" s="35"/>
      <c r="AA262" s="35"/>
      <c r="AB262" s="35"/>
      <c r="AC262" s="35"/>
      <c r="AD262" s="35"/>
      <c r="AE262" s="35"/>
      <c r="AR262" s="185" t="s">
        <v>327</v>
      </c>
      <c r="AT262" s="185" t="s">
        <v>323</v>
      </c>
      <c r="AU262" s="185" t="s">
        <v>85</v>
      </c>
      <c r="AY262" s="18" t="s">
        <v>117</v>
      </c>
      <c r="BE262" s="186">
        <f>IF(N262="základní",J262,0)</f>
        <v>0</v>
      </c>
      <c r="BF262" s="186">
        <f>IF(N262="snížená",J262,0)</f>
        <v>0</v>
      </c>
      <c r="BG262" s="186">
        <f>IF(N262="zákl. přenesená",J262,0)</f>
        <v>0</v>
      </c>
      <c r="BH262" s="186">
        <f>IF(N262="sníž. přenesená",J262,0)</f>
        <v>0</v>
      </c>
      <c r="BI262" s="186">
        <f>IF(N262="nulová",J262,0)</f>
        <v>0</v>
      </c>
      <c r="BJ262" s="18" t="s">
        <v>83</v>
      </c>
      <c r="BK262" s="186">
        <f>ROUND(I262*H262,2)</f>
        <v>0</v>
      </c>
      <c r="BL262" s="18" t="s">
        <v>256</v>
      </c>
      <c r="BM262" s="185" t="s">
        <v>514</v>
      </c>
    </row>
    <row r="263" spans="1:65" s="14" customFormat="1" ht="11.25">
      <c r="B263" s="203"/>
      <c r="C263" s="204"/>
      <c r="D263" s="194" t="s">
        <v>184</v>
      </c>
      <c r="E263" s="204"/>
      <c r="F263" s="206" t="s">
        <v>515</v>
      </c>
      <c r="G263" s="204"/>
      <c r="H263" s="207">
        <v>33</v>
      </c>
      <c r="I263" s="208"/>
      <c r="J263" s="204"/>
      <c r="K263" s="204"/>
      <c r="L263" s="209"/>
      <c r="M263" s="210"/>
      <c r="N263" s="211"/>
      <c r="O263" s="211"/>
      <c r="P263" s="211"/>
      <c r="Q263" s="211"/>
      <c r="R263" s="211"/>
      <c r="S263" s="211"/>
      <c r="T263" s="212"/>
      <c r="AT263" s="213" t="s">
        <v>184</v>
      </c>
      <c r="AU263" s="213" t="s">
        <v>85</v>
      </c>
      <c r="AV263" s="14" t="s">
        <v>85</v>
      </c>
      <c r="AW263" s="14" t="s">
        <v>4</v>
      </c>
      <c r="AX263" s="14" t="s">
        <v>83</v>
      </c>
      <c r="AY263" s="213" t="s">
        <v>117</v>
      </c>
    </row>
    <row r="264" spans="1:65" s="2" customFormat="1" ht="14.45" customHeight="1">
      <c r="A264" s="35"/>
      <c r="B264" s="36"/>
      <c r="C264" s="174" t="s">
        <v>516</v>
      </c>
      <c r="D264" s="174" t="s">
        <v>120</v>
      </c>
      <c r="E264" s="175" t="s">
        <v>517</v>
      </c>
      <c r="F264" s="176" t="s">
        <v>518</v>
      </c>
      <c r="G264" s="177" t="s">
        <v>241</v>
      </c>
      <c r="H264" s="178">
        <v>30</v>
      </c>
      <c r="I264" s="179"/>
      <c r="J264" s="180">
        <f t="shared" ref="J264:J269" si="20">ROUND(I264*H264,2)</f>
        <v>0</v>
      </c>
      <c r="K264" s="176" t="s">
        <v>123</v>
      </c>
      <c r="L264" s="40"/>
      <c r="M264" s="181" t="s">
        <v>19</v>
      </c>
      <c r="N264" s="182" t="s">
        <v>46</v>
      </c>
      <c r="O264" s="65"/>
      <c r="P264" s="183">
        <f t="shared" ref="P264:P269" si="21">O264*H264</f>
        <v>0</v>
      </c>
      <c r="Q264" s="183">
        <v>0</v>
      </c>
      <c r="R264" s="183">
        <f t="shared" ref="R264:R269" si="22">Q264*H264</f>
        <v>0</v>
      </c>
      <c r="S264" s="183">
        <v>0</v>
      </c>
      <c r="T264" s="184">
        <f t="shared" ref="T264:T269" si="23">S264*H264</f>
        <v>0</v>
      </c>
      <c r="U264" s="35"/>
      <c r="V264" s="35"/>
      <c r="W264" s="35"/>
      <c r="X264" s="35"/>
      <c r="Y264" s="35"/>
      <c r="Z264" s="35"/>
      <c r="AA264" s="35"/>
      <c r="AB264" s="35"/>
      <c r="AC264" s="35"/>
      <c r="AD264" s="35"/>
      <c r="AE264" s="35"/>
      <c r="AR264" s="185" t="s">
        <v>256</v>
      </c>
      <c r="AT264" s="185" t="s">
        <v>120</v>
      </c>
      <c r="AU264" s="185" t="s">
        <v>85</v>
      </c>
      <c r="AY264" s="18" t="s">
        <v>117</v>
      </c>
      <c r="BE264" s="186">
        <f t="shared" ref="BE264:BE269" si="24">IF(N264="základní",J264,0)</f>
        <v>0</v>
      </c>
      <c r="BF264" s="186">
        <f t="shared" ref="BF264:BF269" si="25">IF(N264="snížená",J264,0)</f>
        <v>0</v>
      </c>
      <c r="BG264" s="186">
        <f t="shared" ref="BG264:BG269" si="26">IF(N264="zákl. přenesená",J264,0)</f>
        <v>0</v>
      </c>
      <c r="BH264" s="186">
        <f t="shared" ref="BH264:BH269" si="27">IF(N264="sníž. přenesená",J264,0)</f>
        <v>0</v>
      </c>
      <c r="BI264" s="186">
        <f t="shared" ref="BI264:BI269" si="28">IF(N264="nulová",J264,0)</f>
        <v>0</v>
      </c>
      <c r="BJ264" s="18" t="s">
        <v>83</v>
      </c>
      <c r="BK264" s="186">
        <f t="shared" ref="BK264:BK269" si="29">ROUND(I264*H264,2)</f>
        <v>0</v>
      </c>
      <c r="BL264" s="18" t="s">
        <v>256</v>
      </c>
      <c r="BM264" s="185" t="s">
        <v>519</v>
      </c>
    </row>
    <row r="265" spans="1:65" s="2" customFormat="1" ht="37.9" customHeight="1">
      <c r="A265" s="35"/>
      <c r="B265" s="36"/>
      <c r="C265" s="174" t="s">
        <v>520</v>
      </c>
      <c r="D265" s="174" t="s">
        <v>120</v>
      </c>
      <c r="E265" s="175" t="s">
        <v>521</v>
      </c>
      <c r="F265" s="176" t="s">
        <v>522</v>
      </c>
      <c r="G265" s="177" t="s">
        <v>241</v>
      </c>
      <c r="H265" s="178">
        <v>1</v>
      </c>
      <c r="I265" s="179"/>
      <c r="J265" s="180">
        <f t="shared" si="20"/>
        <v>0</v>
      </c>
      <c r="K265" s="176" t="s">
        <v>123</v>
      </c>
      <c r="L265" s="40"/>
      <c r="M265" s="181" t="s">
        <v>19</v>
      </c>
      <c r="N265" s="182" t="s">
        <v>46</v>
      </c>
      <c r="O265" s="65"/>
      <c r="P265" s="183">
        <f t="shared" si="21"/>
        <v>0</v>
      </c>
      <c r="Q265" s="183">
        <v>0</v>
      </c>
      <c r="R265" s="183">
        <f t="shared" si="22"/>
        <v>0</v>
      </c>
      <c r="S265" s="183">
        <v>0</v>
      </c>
      <c r="T265" s="184">
        <f t="shared" si="23"/>
        <v>0</v>
      </c>
      <c r="U265" s="35"/>
      <c r="V265" s="35"/>
      <c r="W265" s="35"/>
      <c r="X265" s="35"/>
      <c r="Y265" s="35"/>
      <c r="Z265" s="35"/>
      <c r="AA265" s="35"/>
      <c r="AB265" s="35"/>
      <c r="AC265" s="35"/>
      <c r="AD265" s="35"/>
      <c r="AE265" s="35"/>
      <c r="AR265" s="185" t="s">
        <v>256</v>
      </c>
      <c r="AT265" s="185" t="s">
        <v>120</v>
      </c>
      <c r="AU265" s="185" t="s">
        <v>85</v>
      </c>
      <c r="AY265" s="18" t="s">
        <v>117</v>
      </c>
      <c r="BE265" s="186">
        <f t="shared" si="24"/>
        <v>0</v>
      </c>
      <c r="BF265" s="186">
        <f t="shared" si="25"/>
        <v>0</v>
      </c>
      <c r="BG265" s="186">
        <f t="shared" si="26"/>
        <v>0</v>
      </c>
      <c r="BH265" s="186">
        <f t="shared" si="27"/>
        <v>0</v>
      </c>
      <c r="BI265" s="186">
        <f t="shared" si="28"/>
        <v>0</v>
      </c>
      <c r="BJ265" s="18" t="s">
        <v>83</v>
      </c>
      <c r="BK265" s="186">
        <f t="shared" si="29"/>
        <v>0</v>
      </c>
      <c r="BL265" s="18" t="s">
        <v>256</v>
      </c>
      <c r="BM265" s="185" t="s">
        <v>523</v>
      </c>
    </row>
    <row r="266" spans="1:65" s="2" customFormat="1" ht="14.45" customHeight="1">
      <c r="A266" s="35"/>
      <c r="B266" s="36"/>
      <c r="C266" s="174" t="s">
        <v>524</v>
      </c>
      <c r="D266" s="174" t="s">
        <v>120</v>
      </c>
      <c r="E266" s="175" t="s">
        <v>525</v>
      </c>
      <c r="F266" s="176" t="s">
        <v>526</v>
      </c>
      <c r="G266" s="177" t="s">
        <v>241</v>
      </c>
      <c r="H266" s="178">
        <v>4</v>
      </c>
      <c r="I266" s="179"/>
      <c r="J266" s="180">
        <f t="shared" si="20"/>
        <v>0</v>
      </c>
      <c r="K266" s="176" t="s">
        <v>123</v>
      </c>
      <c r="L266" s="40"/>
      <c r="M266" s="181" t="s">
        <v>19</v>
      </c>
      <c r="N266" s="182" t="s">
        <v>46</v>
      </c>
      <c r="O266" s="65"/>
      <c r="P266" s="183">
        <f t="shared" si="21"/>
        <v>0</v>
      </c>
      <c r="Q266" s="183">
        <v>0</v>
      </c>
      <c r="R266" s="183">
        <f t="shared" si="22"/>
        <v>0</v>
      </c>
      <c r="S266" s="183">
        <v>0</v>
      </c>
      <c r="T266" s="184">
        <f t="shared" si="23"/>
        <v>0</v>
      </c>
      <c r="U266" s="35"/>
      <c r="V266" s="35"/>
      <c r="W266" s="35"/>
      <c r="X266" s="35"/>
      <c r="Y266" s="35"/>
      <c r="Z266" s="35"/>
      <c r="AA266" s="35"/>
      <c r="AB266" s="35"/>
      <c r="AC266" s="35"/>
      <c r="AD266" s="35"/>
      <c r="AE266" s="35"/>
      <c r="AR266" s="185" t="s">
        <v>256</v>
      </c>
      <c r="AT266" s="185" t="s">
        <v>120</v>
      </c>
      <c r="AU266" s="185" t="s">
        <v>85</v>
      </c>
      <c r="AY266" s="18" t="s">
        <v>117</v>
      </c>
      <c r="BE266" s="186">
        <f t="shared" si="24"/>
        <v>0</v>
      </c>
      <c r="BF266" s="186">
        <f t="shared" si="25"/>
        <v>0</v>
      </c>
      <c r="BG266" s="186">
        <f t="shared" si="26"/>
        <v>0</v>
      </c>
      <c r="BH266" s="186">
        <f t="shared" si="27"/>
        <v>0</v>
      </c>
      <c r="BI266" s="186">
        <f t="shared" si="28"/>
        <v>0</v>
      </c>
      <c r="BJ266" s="18" t="s">
        <v>83</v>
      </c>
      <c r="BK266" s="186">
        <f t="shared" si="29"/>
        <v>0</v>
      </c>
      <c r="BL266" s="18" t="s">
        <v>256</v>
      </c>
      <c r="BM266" s="185" t="s">
        <v>527</v>
      </c>
    </row>
    <row r="267" spans="1:65" s="2" customFormat="1" ht="14.45" customHeight="1">
      <c r="A267" s="35"/>
      <c r="B267" s="36"/>
      <c r="C267" s="174" t="s">
        <v>528</v>
      </c>
      <c r="D267" s="174" t="s">
        <v>120</v>
      </c>
      <c r="E267" s="175" t="s">
        <v>529</v>
      </c>
      <c r="F267" s="176" t="s">
        <v>530</v>
      </c>
      <c r="G267" s="177" t="s">
        <v>241</v>
      </c>
      <c r="H267" s="178">
        <v>4</v>
      </c>
      <c r="I267" s="179"/>
      <c r="J267" s="180">
        <f t="shared" si="20"/>
        <v>0</v>
      </c>
      <c r="K267" s="176" t="s">
        <v>123</v>
      </c>
      <c r="L267" s="40"/>
      <c r="M267" s="181" t="s">
        <v>19</v>
      </c>
      <c r="N267" s="182" t="s">
        <v>46</v>
      </c>
      <c r="O267" s="65"/>
      <c r="P267" s="183">
        <f t="shared" si="21"/>
        <v>0</v>
      </c>
      <c r="Q267" s="183">
        <v>0</v>
      </c>
      <c r="R267" s="183">
        <f t="shared" si="22"/>
        <v>0</v>
      </c>
      <c r="S267" s="183">
        <v>0</v>
      </c>
      <c r="T267" s="184">
        <f t="shared" si="23"/>
        <v>0</v>
      </c>
      <c r="U267" s="35"/>
      <c r="V267" s="35"/>
      <c r="W267" s="35"/>
      <c r="X267" s="35"/>
      <c r="Y267" s="35"/>
      <c r="Z267" s="35"/>
      <c r="AA267" s="35"/>
      <c r="AB267" s="35"/>
      <c r="AC267" s="35"/>
      <c r="AD267" s="35"/>
      <c r="AE267" s="35"/>
      <c r="AR267" s="185" t="s">
        <v>256</v>
      </c>
      <c r="AT267" s="185" t="s">
        <v>120</v>
      </c>
      <c r="AU267" s="185" t="s">
        <v>85</v>
      </c>
      <c r="AY267" s="18" t="s">
        <v>117</v>
      </c>
      <c r="BE267" s="186">
        <f t="shared" si="24"/>
        <v>0</v>
      </c>
      <c r="BF267" s="186">
        <f t="shared" si="25"/>
        <v>0</v>
      </c>
      <c r="BG267" s="186">
        <f t="shared" si="26"/>
        <v>0</v>
      </c>
      <c r="BH267" s="186">
        <f t="shared" si="27"/>
        <v>0</v>
      </c>
      <c r="BI267" s="186">
        <f t="shared" si="28"/>
        <v>0</v>
      </c>
      <c r="BJ267" s="18" t="s">
        <v>83</v>
      </c>
      <c r="BK267" s="186">
        <f t="shared" si="29"/>
        <v>0</v>
      </c>
      <c r="BL267" s="18" t="s">
        <v>256</v>
      </c>
      <c r="BM267" s="185" t="s">
        <v>531</v>
      </c>
    </row>
    <row r="268" spans="1:65" s="2" customFormat="1" ht="14.45" customHeight="1">
      <c r="A268" s="35"/>
      <c r="B268" s="36"/>
      <c r="C268" s="229" t="s">
        <v>532</v>
      </c>
      <c r="D268" s="229" t="s">
        <v>323</v>
      </c>
      <c r="E268" s="230" t="s">
        <v>533</v>
      </c>
      <c r="F268" s="231" t="s">
        <v>534</v>
      </c>
      <c r="G268" s="232" t="s">
        <v>241</v>
      </c>
      <c r="H268" s="233">
        <v>2</v>
      </c>
      <c r="I268" s="234"/>
      <c r="J268" s="235">
        <f t="shared" si="20"/>
        <v>0</v>
      </c>
      <c r="K268" s="231" t="s">
        <v>123</v>
      </c>
      <c r="L268" s="236"/>
      <c r="M268" s="237" t="s">
        <v>19</v>
      </c>
      <c r="N268" s="238" t="s">
        <v>46</v>
      </c>
      <c r="O268" s="65"/>
      <c r="P268" s="183">
        <f t="shared" si="21"/>
        <v>0</v>
      </c>
      <c r="Q268" s="183">
        <v>4.0000000000000002E-4</v>
      </c>
      <c r="R268" s="183">
        <f t="shared" si="22"/>
        <v>8.0000000000000004E-4</v>
      </c>
      <c r="S268" s="183">
        <v>0</v>
      </c>
      <c r="T268" s="184">
        <f t="shared" si="23"/>
        <v>0</v>
      </c>
      <c r="U268" s="35"/>
      <c r="V268" s="35"/>
      <c r="W268" s="35"/>
      <c r="X268" s="35"/>
      <c r="Y268" s="35"/>
      <c r="Z268" s="35"/>
      <c r="AA268" s="35"/>
      <c r="AB268" s="35"/>
      <c r="AC268" s="35"/>
      <c r="AD268" s="35"/>
      <c r="AE268" s="35"/>
      <c r="AR268" s="185" t="s">
        <v>327</v>
      </c>
      <c r="AT268" s="185" t="s">
        <v>323</v>
      </c>
      <c r="AU268" s="185" t="s">
        <v>85</v>
      </c>
      <c r="AY268" s="18" t="s">
        <v>117</v>
      </c>
      <c r="BE268" s="186">
        <f t="shared" si="24"/>
        <v>0</v>
      </c>
      <c r="BF268" s="186">
        <f t="shared" si="25"/>
        <v>0</v>
      </c>
      <c r="BG268" s="186">
        <f t="shared" si="26"/>
        <v>0</v>
      </c>
      <c r="BH268" s="186">
        <f t="shared" si="27"/>
        <v>0</v>
      </c>
      <c r="BI268" s="186">
        <f t="shared" si="28"/>
        <v>0</v>
      </c>
      <c r="BJ268" s="18" t="s">
        <v>83</v>
      </c>
      <c r="BK268" s="186">
        <f t="shared" si="29"/>
        <v>0</v>
      </c>
      <c r="BL268" s="18" t="s">
        <v>256</v>
      </c>
      <c r="BM268" s="185" t="s">
        <v>535</v>
      </c>
    </row>
    <row r="269" spans="1:65" s="2" customFormat="1" ht="14.45" customHeight="1">
      <c r="A269" s="35"/>
      <c r="B269" s="36"/>
      <c r="C269" s="229" t="s">
        <v>536</v>
      </c>
      <c r="D269" s="229" t="s">
        <v>323</v>
      </c>
      <c r="E269" s="230" t="s">
        <v>537</v>
      </c>
      <c r="F269" s="231" t="s">
        <v>538</v>
      </c>
      <c r="G269" s="232" t="s">
        <v>241</v>
      </c>
      <c r="H269" s="233">
        <v>4</v>
      </c>
      <c r="I269" s="234"/>
      <c r="J269" s="235">
        <f t="shared" si="20"/>
        <v>0</v>
      </c>
      <c r="K269" s="231" t="s">
        <v>19</v>
      </c>
      <c r="L269" s="236"/>
      <c r="M269" s="237" t="s">
        <v>19</v>
      </c>
      <c r="N269" s="238" t="s">
        <v>46</v>
      </c>
      <c r="O269" s="65"/>
      <c r="P269" s="183">
        <f t="shared" si="21"/>
        <v>0</v>
      </c>
      <c r="Q269" s="183">
        <v>2.1000000000000001E-4</v>
      </c>
      <c r="R269" s="183">
        <f t="shared" si="22"/>
        <v>8.4000000000000003E-4</v>
      </c>
      <c r="S269" s="183">
        <v>0</v>
      </c>
      <c r="T269" s="184">
        <f t="shared" si="23"/>
        <v>0</v>
      </c>
      <c r="U269" s="35"/>
      <c r="V269" s="35"/>
      <c r="W269" s="35"/>
      <c r="X269" s="35"/>
      <c r="Y269" s="35"/>
      <c r="Z269" s="35"/>
      <c r="AA269" s="35"/>
      <c r="AB269" s="35"/>
      <c r="AC269" s="35"/>
      <c r="AD269" s="35"/>
      <c r="AE269" s="35"/>
      <c r="AR269" s="185" t="s">
        <v>327</v>
      </c>
      <c r="AT269" s="185" t="s">
        <v>323</v>
      </c>
      <c r="AU269" s="185" t="s">
        <v>85</v>
      </c>
      <c r="AY269" s="18" t="s">
        <v>117</v>
      </c>
      <c r="BE269" s="186">
        <f t="shared" si="24"/>
        <v>0</v>
      </c>
      <c r="BF269" s="186">
        <f t="shared" si="25"/>
        <v>0</v>
      </c>
      <c r="BG269" s="186">
        <f t="shared" si="26"/>
        <v>0</v>
      </c>
      <c r="BH269" s="186">
        <f t="shared" si="27"/>
        <v>0</v>
      </c>
      <c r="BI269" s="186">
        <f t="shared" si="28"/>
        <v>0</v>
      </c>
      <c r="BJ269" s="18" t="s">
        <v>83</v>
      </c>
      <c r="BK269" s="186">
        <f t="shared" si="29"/>
        <v>0</v>
      </c>
      <c r="BL269" s="18" t="s">
        <v>256</v>
      </c>
      <c r="BM269" s="185" t="s">
        <v>539</v>
      </c>
    </row>
    <row r="270" spans="1:65" s="14" customFormat="1" ht="11.25">
      <c r="B270" s="203"/>
      <c r="C270" s="204"/>
      <c r="D270" s="194" t="s">
        <v>184</v>
      </c>
      <c r="E270" s="205" t="s">
        <v>19</v>
      </c>
      <c r="F270" s="206" t="s">
        <v>480</v>
      </c>
      <c r="G270" s="204"/>
      <c r="H270" s="207">
        <v>4</v>
      </c>
      <c r="I270" s="208"/>
      <c r="J270" s="204"/>
      <c r="K270" s="204"/>
      <c r="L270" s="209"/>
      <c r="M270" s="210"/>
      <c r="N270" s="211"/>
      <c r="O270" s="211"/>
      <c r="P270" s="211"/>
      <c r="Q270" s="211"/>
      <c r="R270" s="211"/>
      <c r="S270" s="211"/>
      <c r="T270" s="212"/>
      <c r="AT270" s="213" t="s">
        <v>184</v>
      </c>
      <c r="AU270" s="213" t="s">
        <v>85</v>
      </c>
      <c r="AV270" s="14" t="s">
        <v>85</v>
      </c>
      <c r="AW270" s="14" t="s">
        <v>37</v>
      </c>
      <c r="AX270" s="14" t="s">
        <v>83</v>
      </c>
      <c r="AY270" s="213" t="s">
        <v>117</v>
      </c>
    </row>
    <row r="271" spans="1:65" s="2" customFormat="1" ht="14.45" customHeight="1">
      <c r="A271" s="35"/>
      <c r="B271" s="36"/>
      <c r="C271" s="229" t="s">
        <v>540</v>
      </c>
      <c r="D271" s="229" t="s">
        <v>323</v>
      </c>
      <c r="E271" s="230" t="s">
        <v>541</v>
      </c>
      <c r="F271" s="231" t="s">
        <v>542</v>
      </c>
      <c r="G271" s="232" t="s">
        <v>241</v>
      </c>
      <c r="H271" s="233">
        <v>2</v>
      </c>
      <c r="I271" s="234"/>
      <c r="J271" s="235">
        <f>ROUND(I271*H271,2)</f>
        <v>0</v>
      </c>
      <c r="K271" s="231" t="s">
        <v>123</v>
      </c>
      <c r="L271" s="236"/>
      <c r="M271" s="237" t="s">
        <v>19</v>
      </c>
      <c r="N271" s="238" t="s">
        <v>46</v>
      </c>
      <c r="O271" s="65"/>
      <c r="P271" s="183">
        <f>O271*H271</f>
        <v>0</v>
      </c>
      <c r="Q271" s="183">
        <v>4.0000000000000002E-4</v>
      </c>
      <c r="R271" s="183">
        <f>Q271*H271</f>
        <v>8.0000000000000004E-4</v>
      </c>
      <c r="S271" s="183">
        <v>0</v>
      </c>
      <c r="T271" s="184">
        <f>S271*H271</f>
        <v>0</v>
      </c>
      <c r="U271" s="35"/>
      <c r="V271" s="35"/>
      <c r="W271" s="35"/>
      <c r="X271" s="35"/>
      <c r="Y271" s="35"/>
      <c r="Z271" s="35"/>
      <c r="AA271" s="35"/>
      <c r="AB271" s="35"/>
      <c r="AC271" s="35"/>
      <c r="AD271" s="35"/>
      <c r="AE271" s="35"/>
      <c r="AR271" s="185" t="s">
        <v>327</v>
      </c>
      <c r="AT271" s="185" t="s">
        <v>323</v>
      </c>
      <c r="AU271" s="185" t="s">
        <v>85</v>
      </c>
      <c r="AY271" s="18" t="s">
        <v>117</v>
      </c>
      <c r="BE271" s="186">
        <f>IF(N271="základní",J271,0)</f>
        <v>0</v>
      </c>
      <c r="BF271" s="186">
        <f>IF(N271="snížená",J271,0)</f>
        <v>0</v>
      </c>
      <c r="BG271" s="186">
        <f>IF(N271="zákl. přenesená",J271,0)</f>
        <v>0</v>
      </c>
      <c r="BH271" s="186">
        <f>IF(N271="sníž. přenesená",J271,0)</f>
        <v>0</v>
      </c>
      <c r="BI271" s="186">
        <f>IF(N271="nulová",J271,0)</f>
        <v>0</v>
      </c>
      <c r="BJ271" s="18" t="s">
        <v>83</v>
      </c>
      <c r="BK271" s="186">
        <f>ROUND(I271*H271,2)</f>
        <v>0</v>
      </c>
      <c r="BL271" s="18" t="s">
        <v>256</v>
      </c>
      <c r="BM271" s="185" t="s">
        <v>543</v>
      </c>
    </row>
    <row r="272" spans="1:65" s="2" customFormat="1" ht="24.2" customHeight="1">
      <c r="A272" s="35"/>
      <c r="B272" s="36"/>
      <c r="C272" s="174" t="s">
        <v>544</v>
      </c>
      <c r="D272" s="174" t="s">
        <v>120</v>
      </c>
      <c r="E272" s="175" t="s">
        <v>545</v>
      </c>
      <c r="F272" s="176" t="s">
        <v>546</v>
      </c>
      <c r="G272" s="177" t="s">
        <v>241</v>
      </c>
      <c r="H272" s="178">
        <v>8</v>
      </c>
      <c r="I272" s="179"/>
      <c r="J272" s="180">
        <f>ROUND(I272*H272,2)</f>
        <v>0</v>
      </c>
      <c r="K272" s="176" t="s">
        <v>123</v>
      </c>
      <c r="L272" s="40"/>
      <c r="M272" s="181" t="s">
        <v>19</v>
      </c>
      <c r="N272" s="182" t="s">
        <v>46</v>
      </c>
      <c r="O272" s="65"/>
      <c r="P272" s="183">
        <f>O272*H272</f>
        <v>0</v>
      </c>
      <c r="Q272" s="183">
        <v>0</v>
      </c>
      <c r="R272" s="183">
        <f>Q272*H272</f>
        <v>0</v>
      </c>
      <c r="S272" s="183">
        <v>0</v>
      </c>
      <c r="T272" s="184">
        <f>S272*H272</f>
        <v>0</v>
      </c>
      <c r="U272" s="35"/>
      <c r="V272" s="35"/>
      <c r="W272" s="35"/>
      <c r="X272" s="35"/>
      <c r="Y272" s="35"/>
      <c r="Z272" s="35"/>
      <c r="AA272" s="35"/>
      <c r="AB272" s="35"/>
      <c r="AC272" s="35"/>
      <c r="AD272" s="35"/>
      <c r="AE272" s="35"/>
      <c r="AR272" s="185" t="s">
        <v>256</v>
      </c>
      <c r="AT272" s="185" t="s">
        <v>120</v>
      </c>
      <c r="AU272" s="185" t="s">
        <v>85</v>
      </c>
      <c r="AY272" s="18" t="s">
        <v>117</v>
      </c>
      <c r="BE272" s="186">
        <f>IF(N272="základní",J272,0)</f>
        <v>0</v>
      </c>
      <c r="BF272" s="186">
        <f>IF(N272="snížená",J272,0)</f>
        <v>0</v>
      </c>
      <c r="BG272" s="186">
        <f>IF(N272="zákl. přenesená",J272,0)</f>
        <v>0</v>
      </c>
      <c r="BH272" s="186">
        <f>IF(N272="sníž. přenesená",J272,0)</f>
        <v>0</v>
      </c>
      <c r="BI272" s="186">
        <f>IF(N272="nulová",J272,0)</f>
        <v>0</v>
      </c>
      <c r="BJ272" s="18" t="s">
        <v>83</v>
      </c>
      <c r="BK272" s="186">
        <f>ROUND(I272*H272,2)</f>
        <v>0</v>
      </c>
      <c r="BL272" s="18" t="s">
        <v>256</v>
      </c>
      <c r="BM272" s="185" t="s">
        <v>547</v>
      </c>
    </row>
    <row r="273" spans="1:65" s="2" customFormat="1" ht="24.2" customHeight="1">
      <c r="A273" s="35"/>
      <c r="B273" s="36"/>
      <c r="C273" s="174" t="s">
        <v>548</v>
      </c>
      <c r="D273" s="174" t="s">
        <v>120</v>
      </c>
      <c r="E273" s="175" t="s">
        <v>549</v>
      </c>
      <c r="F273" s="176" t="s">
        <v>550</v>
      </c>
      <c r="G273" s="177" t="s">
        <v>241</v>
      </c>
      <c r="H273" s="178">
        <v>18</v>
      </c>
      <c r="I273" s="179"/>
      <c r="J273" s="180">
        <f>ROUND(I273*H273,2)</f>
        <v>0</v>
      </c>
      <c r="K273" s="176" t="s">
        <v>123</v>
      </c>
      <c r="L273" s="40"/>
      <c r="M273" s="181" t="s">
        <v>19</v>
      </c>
      <c r="N273" s="182" t="s">
        <v>46</v>
      </c>
      <c r="O273" s="65"/>
      <c r="P273" s="183">
        <f>O273*H273</f>
        <v>0</v>
      </c>
      <c r="Q273" s="183">
        <v>0</v>
      </c>
      <c r="R273" s="183">
        <f>Q273*H273</f>
        <v>0</v>
      </c>
      <c r="S273" s="183">
        <v>0</v>
      </c>
      <c r="T273" s="184">
        <f>S273*H273</f>
        <v>0</v>
      </c>
      <c r="U273" s="35"/>
      <c r="V273" s="35"/>
      <c r="W273" s="35"/>
      <c r="X273" s="35"/>
      <c r="Y273" s="35"/>
      <c r="Z273" s="35"/>
      <c r="AA273" s="35"/>
      <c r="AB273" s="35"/>
      <c r="AC273" s="35"/>
      <c r="AD273" s="35"/>
      <c r="AE273" s="35"/>
      <c r="AR273" s="185" t="s">
        <v>256</v>
      </c>
      <c r="AT273" s="185" t="s">
        <v>120</v>
      </c>
      <c r="AU273" s="185" t="s">
        <v>85</v>
      </c>
      <c r="AY273" s="18" t="s">
        <v>117</v>
      </c>
      <c r="BE273" s="186">
        <f>IF(N273="základní",J273,0)</f>
        <v>0</v>
      </c>
      <c r="BF273" s="186">
        <f>IF(N273="snížená",J273,0)</f>
        <v>0</v>
      </c>
      <c r="BG273" s="186">
        <f>IF(N273="zákl. přenesená",J273,0)</f>
        <v>0</v>
      </c>
      <c r="BH273" s="186">
        <f>IF(N273="sníž. přenesená",J273,0)</f>
        <v>0</v>
      </c>
      <c r="BI273" s="186">
        <f>IF(N273="nulová",J273,0)</f>
        <v>0</v>
      </c>
      <c r="BJ273" s="18" t="s">
        <v>83</v>
      </c>
      <c r="BK273" s="186">
        <f>ROUND(I273*H273,2)</f>
        <v>0</v>
      </c>
      <c r="BL273" s="18" t="s">
        <v>256</v>
      </c>
      <c r="BM273" s="185" t="s">
        <v>551</v>
      </c>
    </row>
    <row r="274" spans="1:65" s="14" customFormat="1" ht="11.25">
      <c r="B274" s="203"/>
      <c r="C274" s="204"/>
      <c r="D274" s="194" t="s">
        <v>184</v>
      </c>
      <c r="E274" s="205" t="s">
        <v>19</v>
      </c>
      <c r="F274" s="206" t="s">
        <v>552</v>
      </c>
      <c r="G274" s="204"/>
      <c r="H274" s="207">
        <v>18</v>
      </c>
      <c r="I274" s="208"/>
      <c r="J274" s="204"/>
      <c r="K274" s="204"/>
      <c r="L274" s="209"/>
      <c r="M274" s="210"/>
      <c r="N274" s="211"/>
      <c r="O274" s="211"/>
      <c r="P274" s="211"/>
      <c r="Q274" s="211"/>
      <c r="R274" s="211"/>
      <c r="S274" s="211"/>
      <c r="T274" s="212"/>
      <c r="AT274" s="213" t="s">
        <v>184</v>
      </c>
      <c r="AU274" s="213" t="s">
        <v>85</v>
      </c>
      <c r="AV274" s="14" t="s">
        <v>85</v>
      </c>
      <c r="AW274" s="14" t="s">
        <v>37</v>
      </c>
      <c r="AX274" s="14" t="s">
        <v>83</v>
      </c>
      <c r="AY274" s="213" t="s">
        <v>117</v>
      </c>
    </row>
    <row r="275" spans="1:65" s="2" customFormat="1" ht="14.45" customHeight="1">
      <c r="A275" s="35"/>
      <c r="B275" s="36"/>
      <c r="C275" s="229" t="s">
        <v>553</v>
      </c>
      <c r="D275" s="229" t="s">
        <v>323</v>
      </c>
      <c r="E275" s="230" t="s">
        <v>554</v>
      </c>
      <c r="F275" s="231" t="s">
        <v>555</v>
      </c>
      <c r="G275" s="232" t="s">
        <v>241</v>
      </c>
      <c r="H275" s="233">
        <v>8</v>
      </c>
      <c r="I275" s="234"/>
      <c r="J275" s="235">
        <f>ROUND(I275*H275,2)</f>
        <v>0</v>
      </c>
      <c r="K275" s="231" t="s">
        <v>123</v>
      </c>
      <c r="L275" s="236"/>
      <c r="M275" s="237" t="s">
        <v>19</v>
      </c>
      <c r="N275" s="238" t="s">
        <v>46</v>
      </c>
      <c r="O275" s="65"/>
      <c r="P275" s="183">
        <f>O275*H275</f>
        <v>0</v>
      </c>
      <c r="Q275" s="183">
        <v>5.0000000000000002E-5</v>
      </c>
      <c r="R275" s="183">
        <f>Q275*H275</f>
        <v>4.0000000000000002E-4</v>
      </c>
      <c r="S275" s="183">
        <v>0</v>
      </c>
      <c r="T275" s="184">
        <f>S275*H275</f>
        <v>0</v>
      </c>
      <c r="U275" s="35"/>
      <c r="V275" s="35"/>
      <c r="W275" s="35"/>
      <c r="X275" s="35"/>
      <c r="Y275" s="35"/>
      <c r="Z275" s="35"/>
      <c r="AA275" s="35"/>
      <c r="AB275" s="35"/>
      <c r="AC275" s="35"/>
      <c r="AD275" s="35"/>
      <c r="AE275" s="35"/>
      <c r="AR275" s="185" t="s">
        <v>327</v>
      </c>
      <c r="AT275" s="185" t="s">
        <v>323</v>
      </c>
      <c r="AU275" s="185" t="s">
        <v>85</v>
      </c>
      <c r="AY275" s="18" t="s">
        <v>117</v>
      </c>
      <c r="BE275" s="186">
        <f>IF(N275="základní",J275,0)</f>
        <v>0</v>
      </c>
      <c r="BF275" s="186">
        <f>IF(N275="snížená",J275,0)</f>
        <v>0</v>
      </c>
      <c r="BG275" s="186">
        <f>IF(N275="zákl. přenesená",J275,0)</f>
        <v>0</v>
      </c>
      <c r="BH275" s="186">
        <f>IF(N275="sníž. přenesená",J275,0)</f>
        <v>0</v>
      </c>
      <c r="BI275" s="186">
        <f>IF(N275="nulová",J275,0)</f>
        <v>0</v>
      </c>
      <c r="BJ275" s="18" t="s">
        <v>83</v>
      </c>
      <c r="BK275" s="186">
        <f>ROUND(I275*H275,2)</f>
        <v>0</v>
      </c>
      <c r="BL275" s="18" t="s">
        <v>256</v>
      </c>
      <c r="BM275" s="185" t="s">
        <v>556</v>
      </c>
    </row>
    <row r="276" spans="1:65" s="2" customFormat="1" ht="14.45" customHeight="1">
      <c r="A276" s="35"/>
      <c r="B276" s="36"/>
      <c r="C276" s="229" t="s">
        <v>557</v>
      </c>
      <c r="D276" s="229" t="s">
        <v>323</v>
      </c>
      <c r="E276" s="230" t="s">
        <v>558</v>
      </c>
      <c r="F276" s="231" t="s">
        <v>559</v>
      </c>
      <c r="G276" s="232" t="s">
        <v>241</v>
      </c>
      <c r="H276" s="233">
        <v>18</v>
      </c>
      <c r="I276" s="234"/>
      <c r="J276" s="235">
        <f>ROUND(I276*H276,2)</f>
        <v>0</v>
      </c>
      <c r="K276" s="231" t="s">
        <v>123</v>
      </c>
      <c r="L276" s="236"/>
      <c r="M276" s="237" t="s">
        <v>19</v>
      </c>
      <c r="N276" s="238" t="s">
        <v>46</v>
      </c>
      <c r="O276" s="65"/>
      <c r="P276" s="183">
        <f>O276*H276</f>
        <v>0</v>
      </c>
      <c r="Q276" s="183">
        <v>6.0000000000000002E-5</v>
      </c>
      <c r="R276" s="183">
        <f>Q276*H276</f>
        <v>1.08E-3</v>
      </c>
      <c r="S276" s="183">
        <v>0</v>
      </c>
      <c r="T276" s="184">
        <f>S276*H276</f>
        <v>0</v>
      </c>
      <c r="U276" s="35"/>
      <c r="V276" s="35"/>
      <c r="W276" s="35"/>
      <c r="X276" s="35"/>
      <c r="Y276" s="35"/>
      <c r="Z276" s="35"/>
      <c r="AA276" s="35"/>
      <c r="AB276" s="35"/>
      <c r="AC276" s="35"/>
      <c r="AD276" s="35"/>
      <c r="AE276" s="35"/>
      <c r="AR276" s="185" t="s">
        <v>327</v>
      </c>
      <c r="AT276" s="185" t="s">
        <v>323</v>
      </c>
      <c r="AU276" s="185" t="s">
        <v>85</v>
      </c>
      <c r="AY276" s="18" t="s">
        <v>117</v>
      </c>
      <c r="BE276" s="186">
        <f>IF(N276="základní",J276,0)</f>
        <v>0</v>
      </c>
      <c r="BF276" s="186">
        <f>IF(N276="snížená",J276,0)</f>
        <v>0</v>
      </c>
      <c r="BG276" s="186">
        <f>IF(N276="zákl. přenesená",J276,0)</f>
        <v>0</v>
      </c>
      <c r="BH276" s="186">
        <f>IF(N276="sníž. přenesená",J276,0)</f>
        <v>0</v>
      </c>
      <c r="BI276" s="186">
        <f>IF(N276="nulová",J276,0)</f>
        <v>0</v>
      </c>
      <c r="BJ276" s="18" t="s">
        <v>83</v>
      </c>
      <c r="BK276" s="186">
        <f>ROUND(I276*H276,2)</f>
        <v>0</v>
      </c>
      <c r="BL276" s="18" t="s">
        <v>256</v>
      </c>
      <c r="BM276" s="185" t="s">
        <v>560</v>
      </c>
    </row>
    <row r="277" spans="1:65" s="2" customFormat="1" ht="24.2" customHeight="1">
      <c r="A277" s="35"/>
      <c r="B277" s="36"/>
      <c r="C277" s="174" t="s">
        <v>561</v>
      </c>
      <c r="D277" s="174" t="s">
        <v>120</v>
      </c>
      <c r="E277" s="175" t="s">
        <v>562</v>
      </c>
      <c r="F277" s="176" t="s">
        <v>563</v>
      </c>
      <c r="G277" s="177" t="s">
        <v>271</v>
      </c>
      <c r="H277" s="178">
        <v>8.3000000000000004E-2</v>
      </c>
      <c r="I277" s="179"/>
      <c r="J277" s="180">
        <f>ROUND(I277*H277,2)</f>
        <v>0</v>
      </c>
      <c r="K277" s="176" t="s">
        <v>123</v>
      </c>
      <c r="L277" s="40"/>
      <c r="M277" s="181" t="s">
        <v>19</v>
      </c>
      <c r="N277" s="182" t="s">
        <v>46</v>
      </c>
      <c r="O277" s="65"/>
      <c r="P277" s="183">
        <f>O277*H277</f>
        <v>0</v>
      </c>
      <c r="Q277" s="183">
        <v>0</v>
      </c>
      <c r="R277" s="183">
        <f>Q277*H277</f>
        <v>0</v>
      </c>
      <c r="S277" s="183">
        <v>0</v>
      </c>
      <c r="T277" s="184">
        <f>S277*H277</f>
        <v>0</v>
      </c>
      <c r="U277" s="35"/>
      <c r="V277" s="35"/>
      <c r="W277" s="35"/>
      <c r="X277" s="35"/>
      <c r="Y277" s="35"/>
      <c r="Z277" s="35"/>
      <c r="AA277" s="35"/>
      <c r="AB277" s="35"/>
      <c r="AC277" s="35"/>
      <c r="AD277" s="35"/>
      <c r="AE277" s="35"/>
      <c r="AR277" s="185" t="s">
        <v>256</v>
      </c>
      <c r="AT277" s="185" t="s">
        <v>120</v>
      </c>
      <c r="AU277" s="185" t="s">
        <v>85</v>
      </c>
      <c r="AY277" s="18" t="s">
        <v>117</v>
      </c>
      <c r="BE277" s="186">
        <f>IF(N277="základní",J277,0)</f>
        <v>0</v>
      </c>
      <c r="BF277" s="186">
        <f>IF(N277="snížená",J277,0)</f>
        <v>0</v>
      </c>
      <c r="BG277" s="186">
        <f>IF(N277="zákl. přenesená",J277,0)</f>
        <v>0</v>
      </c>
      <c r="BH277" s="186">
        <f>IF(N277="sníž. přenesená",J277,0)</f>
        <v>0</v>
      </c>
      <c r="BI277" s="186">
        <f>IF(N277="nulová",J277,0)</f>
        <v>0</v>
      </c>
      <c r="BJ277" s="18" t="s">
        <v>83</v>
      </c>
      <c r="BK277" s="186">
        <f>ROUND(I277*H277,2)</f>
        <v>0</v>
      </c>
      <c r="BL277" s="18" t="s">
        <v>256</v>
      </c>
      <c r="BM277" s="185" t="s">
        <v>564</v>
      </c>
    </row>
    <row r="278" spans="1:65" s="2" customFormat="1" ht="78">
      <c r="A278" s="35"/>
      <c r="B278" s="36"/>
      <c r="C278" s="37"/>
      <c r="D278" s="194" t="s">
        <v>192</v>
      </c>
      <c r="E278" s="37"/>
      <c r="F278" s="225" t="s">
        <v>334</v>
      </c>
      <c r="G278" s="37"/>
      <c r="H278" s="37"/>
      <c r="I278" s="226"/>
      <c r="J278" s="37"/>
      <c r="K278" s="37"/>
      <c r="L278" s="40"/>
      <c r="M278" s="227"/>
      <c r="N278" s="228"/>
      <c r="O278" s="65"/>
      <c r="P278" s="65"/>
      <c r="Q278" s="65"/>
      <c r="R278" s="65"/>
      <c r="S278" s="65"/>
      <c r="T278" s="66"/>
      <c r="U278" s="35"/>
      <c r="V278" s="35"/>
      <c r="W278" s="35"/>
      <c r="X278" s="35"/>
      <c r="Y278" s="35"/>
      <c r="Z278" s="35"/>
      <c r="AA278" s="35"/>
      <c r="AB278" s="35"/>
      <c r="AC278" s="35"/>
      <c r="AD278" s="35"/>
      <c r="AE278" s="35"/>
      <c r="AT278" s="18" t="s">
        <v>192</v>
      </c>
      <c r="AU278" s="18" t="s">
        <v>85</v>
      </c>
    </row>
    <row r="279" spans="1:65" s="12" customFormat="1" ht="22.9" customHeight="1">
      <c r="B279" s="158"/>
      <c r="C279" s="159"/>
      <c r="D279" s="160" t="s">
        <v>74</v>
      </c>
      <c r="E279" s="172" t="s">
        <v>565</v>
      </c>
      <c r="F279" s="172" t="s">
        <v>566</v>
      </c>
      <c r="G279" s="159"/>
      <c r="H279" s="159"/>
      <c r="I279" s="162"/>
      <c r="J279" s="173">
        <f>BK279</f>
        <v>0</v>
      </c>
      <c r="K279" s="159"/>
      <c r="L279" s="164"/>
      <c r="M279" s="165"/>
      <c r="N279" s="166"/>
      <c r="O279" s="166"/>
      <c r="P279" s="167">
        <f>SUM(P280:P281)</f>
        <v>0</v>
      </c>
      <c r="Q279" s="166"/>
      <c r="R279" s="167">
        <f>SUM(R280:R281)</f>
        <v>4.8000000000000001E-4</v>
      </c>
      <c r="S279" s="166"/>
      <c r="T279" s="168">
        <f>SUM(T280:T281)</f>
        <v>0</v>
      </c>
      <c r="AR279" s="169" t="s">
        <v>85</v>
      </c>
      <c r="AT279" s="170" t="s">
        <v>74</v>
      </c>
      <c r="AU279" s="170" t="s">
        <v>83</v>
      </c>
      <c r="AY279" s="169" t="s">
        <v>117</v>
      </c>
      <c r="BK279" s="171">
        <f>SUM(BK280:BK281)</f>
        <v>0</v>
      </c>
    </row>
    <row r="280" spans="1:65" s="2" customFormat="1" ht="14.45" customHeight="1">
      <c r="A280" s="35"/>
      <c r="B280" s="36"/>
      <c r="C280" s="174" t="s">
        <v>567</v>
      </c>
      <c r="D280" s="174" t="s">
        <v>120</v>
      </c>
      <c r="E280" s="175" t="s">
        <v>568</v>
      </c>
      <c r="F280" s="176" t="s">
        <v>569</v>
      </c>
      <c r="G280" s="177" t="s">
        <v>241</v>
      </c>
      <c r="H280" s="178">
        <v>4</v>
      </c>
      <c r="I280" s="179"/>
      <c r="J280" s="180">
        <f>ROUND(I280*H280,2)</f>
        <v>0</v>
      </c>
      <c r="K280" s="176" t="s">
        <v>123</v>
      </c>
      <c r="L280" s="40"/>
      <c r="M280" s="181" t="s">
        <v>19</v>
      </c>
      <c r="N280" s="182" t="s">
        <v>46</v>
      </c>
      <c r="O280" s="65"/>
      <c r="P280" s="183">
        <f>O280*H280</f>
        <v>0</v>
      </c>
      <c r="Q280" s="183">
        <v>0</v>
      </c>
      <c r="R280" s="183">
        <f>Q280*H280</f>
        <v>0</v>
      </c>
      <c r="S280" s="183">
        <v>0</v>
      </c>
      <c r="T280" s="184">
        <f>S280*H280</f>
        <v>0</v>
      </c>
      <c r="U280" s="35"/>
      <c r="V280" s="35"/>
      <c r="W280" s="35"/>
      <c r="X280" s="35"/>
      <c r="Y280" s="35"/>
      <c r="Z280" s="35"/>
      <c r="AA280" s="35"/>
      <c r="AB280" s="35"/>
      <c r="AC280" s="35"/>
      <c r="AD280" s="35"/>
      <c r="AE280" s="35"/>
      <c r="AR280" s="185" t="s">
        <v>256</v>
      </c>
      <c r="AT280" s="185" t="s">
        <v>120</v>
      </c>
      <c r="AU280" s="185" t="s">
        <v>85</v>
      </c>
      <c r="AY280" s="18" t="s">
        <v>117</v>
      </c>
      <c r="BE280" s="186">
        <f>IF(N280="základní",J280,0)</f>
        <v>0</v>
      </c>
      <c r="BF280" s="186">
        <f>IF(N280="snížená",J280,0)</f>
        <v>0</v>
      </c>
      <c r="BG280" s="186">
        <f>IF(N280="zákl. přenesená",J280,0)</f>
        <v>0</v>
      </c>
      <c r="BH280" s="186">
        <f>IF(N280="sníž. přenesená",J280,0)</f>
        <v>0</v>
      </c>
      <c r="BI280" s="186">
        <f>IF(N280="nulová",J280,0)</f>
        <v>0</v>
      </c>
      <c r="BJ280" s="18" t="s">
        <v>83</v>
      </c>
      <c r="BK280" s="186">
        <f>ROUND(I280*H280,2)</f>
        <v>0</v>
      </c>
      <c r="BL280" s="18" t="s">
        <v>256</v>
      </c>
      <c r="BM280" s="185" t="s">
        <v>570</v>
      </c>
    </row>
    <row r="281" spans="1:65" s="2" customFormat="1" ht="14.45" customHeight="1">
      <c r="A281" s="35"/>
      <c r="B281" s="36"/>
      <c r="C281" s="229" t="s">
        <v>571</v>
      </c>
      <c r="D281" s="229" t="s">
        <v>323</v>
      </c>
      <c r="E281" s="230" t="s">
        <v>572</v>
      </c>
      <c r="F281" s="231" t="s">
        <v>573</v>
      </c>
      <c r="G281" s="232" t="s">
        <v>241</v>
      </c>
      <c r="H281" s="233">
        <v>4</v>
      </c>
      <c r="I281" s="234"/>
      <c r="J281" s="235">
        <f>ROUND(I281*H281,2)</f>
        <v>0</v>
      </c>
      <c r="K281" s="231" t="s">
        <v>123</v>
      </c>
      <c r="L281" s="236"/>
      <c r="M281" s="237" t="s">
        <v>19</v>
      </c>
      <c r="N281" s="238" t="s">
        <v>46</v>
      </c>
      <c r="O281" s="65"/>
      <c r="P281" s="183">
        <f>O281*H281</f>
        <v>0</v>
      </c>
      <c r="Q281" s="183">
        <v>1.2E-4</v>
      </c>
      <c r="R281" s="183">
        <f>Q281*H281</f>
        <v>4.8000000000000001E-4</v>
      </c>
      <c r="S281" s="183">
        <v>0</v>
      </c>
      <c r="T281" s="184">
        <f>S281*H281</f>
        <v>0</v>
      </c>
      <c r="U281" s="35"/>
      <c r="V281" s="35"/>
      <c r="W281" s="35"/>
      <c r="X281" s="35"/>
      <c r="Y281" s="35"/>
      <c r="Z281" s="35"/>
      <c r="AA281" s="35"/>
      <c r="AB281" s="35"/>
      <c r="AC281" s="35"/>
      <c r="AD281" s="35"/>
      <c r="AE281" s="35"/>
      <c r="AR281" s="185" t="s">
        <v>327</v>
      </c>
      <c r="AT281" s="185" t="s">
        <v>323</v>
      </c>
      <c r="AU281" s="185" t="s">
        <v>85</v>
      </c>
      <c r="AY281" s="18" t="s">
        <v>117</v>
      </c>
      <c r="BE281" s="186">
        <f>IF(N281="základní",J281,0)</f>
        <v>0</v>
      </c>
      <c r="BF281" s="186">
        <f>IF(N281="snížená",J281,0)</f>
        <v>0</v>
      </c>
      <c r="BG281" s="186">
        <f>IF(N281="zákl. přenesená",J281,0)</f>
        <v>0</v>
      </c>
      <c r="BH281" s="186">
        <f>IF(N281="sníž. přenesená",J281,0)</f>
        <v>0</v>
      </c>
      <c r="BI281" s="186">
        <f>IF(N281="nulová",J281,0)</f>
        <v>0</v>
      </c>
      <c r="BJ281" s="18" t="s">
        <v>83</v>
      </c>
      <c r="BK281" s="186">
        <f>ROUND(I281*H281,2)</f>
        <v>0</v>
      </c>
      <c r="BL281" s="18" t="s">
        <v>256</v>
      </c>
      <c r="BM281" s="185" t="s">
        <v>574</v>
      </c>
    </row>
    <row r="282" spans="1:65" s="12" customFormat="1" ht="22.9" customHeight="1">
      <c r="B282" s="158"/>
      <c r="C282" s="159"/>
      <c r="D282" s="160" t="s">
        <v>74</v>
      </c>
      <c r="E282" s="172" t="s">
        <v>575</v>
      </c>
      <c r="F282" s="172" t="s">
        <v>576</v>
      </c>
      <c r="G282" s="159"/>
      <c r="H282" s="159"/>
      <c r="I282" s="162"/>
      <c r="J282" s="173">
        <f>BK282</f>
        <v>0</v>
      </c>
      <c r="K282" s="159"/>
      <c r="L282" s="164"/>
      <c r="M282" s="165"/>
      <c r="N282" s="166"/>
      <c r="O282" s="166"/>
      <c r="P282" s="167">
        <f>SUM(P283:P289)</f>
        <v>0</v>
      </c>
      <c r="Q282" s="166"/>
      <c r="R282" s="167">
        <f>SUM(R283:R289)</f>
        <v>7.0295999999999997E-2</v>
      </c>
      <c r="S282" s="166"/>
      <c r="T282" s="168">
        <f>SUM(T283:T289)</f>
        <v>0</v>
      </c>
      <c r="AR282" s="169" t="s">
        <v>85</v>
      </c>
      <c r="AT282" s="170" t="s">
        <v>74</v>
      </c>
      <c r="AU282" s="170" t="s">
        <v>83</v>
      </c>
      <c r="AY282" s="169" t="s">
        <v>117</v>
      </c>
      <c r="BK282" s="171">
        <f>SUM(BK283:BK289)</f>
        <v>0</v>
      </c>
    </row>
    <row r="283" spans="1:65" s="2" customFormat="1" ht="24.2" customHeight="1">
      <c r="A283" s="35"/>
      <c r="B283" s="36"/>
      <c r="C283" s="174" t="s">
        <v>577</v>
      </c>
      <c r="D283" s="174" t="s">
        <v>120</v>
      </c>
      <c r="E283" s="175" t="s">
        <v>578</v>
      </c>
      <c r="F283" s="176" t="s">
        <v>579</v>
      </c>
      <c r="G283" s="177" t="s">
        <v>182</v>
      </c>
      <c r="H283" s="178">
        <v>20.2</v>
      </c>
      <c r="I283" s="179"/>
      <c r="J283" s="180">
        <f>ROUND(I283*H283,2)</f>
        <v>0</v>
      </c>
      <c r="K283" s="176" t="s">
        <v>123</v>
      </c>
      <c r="L283" s="40"/>
      <c r="M283" s="181" t="s">
        <v>19</v>
      </c>
      <c r="N283" s="182" t="s">
        <v>46</v>
      </c>
      <c r="O283" s="65"/>
      <c r="P283" s="183">
        <f>O283*H283</f>
        <v>0</v>
      </c>
      <c r="Q283" s="183">
        <v>1.17E-3</v>
      </c>
      <c r="R283" s="183">
        <f>Q283*H283</f>
        <v>2.3633999999999999E-2</v>
      </c>
      <c r="S283" s="183">
        <v>0</v>
      </c>
      <c r="T283" s="184">
        <f>S283*H283</f>
        <v>0</v>
      </c>
      <c r="U283" s="35"/>
      <c r="V283" s="35"/>
      <c r="W283" s="35"/>
      <c r="X283" s="35"/>
      <c r="Y283" s="35"/>
      <c r="Z283" s="35"/>
      <c r="AA283" s="35"/>
      <c r="AB283" s="35"/>
      <c r="AC283" s="35"/>
      <c r="AD283" s="35"/>
      <c r="AE283" s="35"/>
      <c r="AR283" s="185" t="s">
        <v>256</v>
      </c>
      <c r="AT283" s="185" t="s">
        <v>120</v>
      </c>
      <c r="AU283" s="185" t="s">
        <v>85</v>
      </c>
      <c r="AY283" s="18" t="s">
        <v>117</v>
      </c>
      <c r="BE283" s="186">
        <f>IF(N283="základní",J283,0)</f>
        <v>0</v>
      </c>
      <c r="BF283" s="186">
        <f>IF(N283="snížená",J283,0)</f>
        <v>0</v>
      </c>
      <c r="BG283" s="186">
        <f>IF(N283="zákl. přenesená",J283,0)</f>
        <v>0</v>
      </c>
      <c r="BH283" s="186">
        <f>IF(N283="sníž. přenesená",J283,0)</f>
        <v>0</v>
      </c>
      <c r="BI283" s="186">
        <f>IF(N283="nulová",J283,0)</f>
        <v>0</v>
      </c>
      <c r="BJ283" s="18" t="s">
        <v>83</v>
      </c>
      <c r="BK283" s="186">
        <f>ROUND(I283*H283,2)</f>
        <v>0</v>
      </c>
      <c r="BL283" s="18" t="s">
        <v>256</v>
      </c>
      <c r="BM283" s="185" t="s">
        <v>580</v>
      </c>
    </row>
    <row r="284" spans="1:65" s="2" customFormat="1" ht="48.75">
      <c r="A284" s="35"/>
      <c r="B284" s="36"/>
      <c r="C284" s="37"/>
      <c r="D284" s="194" t="s">
        <v>192</v>
      </c>
      <c r="E284" s="37"/>
      <c r="F284" s="225" t="s">
        <v>581</v>
      </c>
      <c r="G284" s="37"/>
      <c r="H284" s="37"/>
      <c r="I284" s="226"/>
      <c r="J284" s="37"/>
      <c r="K284" s="37"/>
      <c r="L284" s="40"/>
      <c r="M284" s="227"/>
      <c r="N284" s="228"/>
      <c r="O284" s="65"/>
      <c r="P284" s="65"/>
      <c r="Q284" s="65"/>
      <c r="R284" s="65"/>
      <c r="S284" s="65"/>
      <c r="T284" s="66"/>
      <c r="U284" s="35"/>
      <c r="V284" s="35"/>
      <c r="W284" s="35"/>
      <c r="X284" s="35"/>
      <c r="Y284" s="35"/>
      <c r="Z284" s="35"/>
      <c r="AA284" s="35"/>
      <c r="AB284" s="35"/>
      <c r="AC284" s="35"/>
      <c r="AD284" s="35"/>
      <c r="AE284" s="35"/>
      <c r="AT284" s="18" t="s">
        <v>192</v>
      </c>
      <c r="AU284" s="18" t="s">
        <v>85</v>
      </c>
    </row>
    <row r="285" spans="1:65" s="14" customFormat="1" ht="11.25">
      <c r="B285" s="203"/>
      <c r="C285" s="204"/>
      <c r="D285" s="194" t="s">
        <v>184</v>
      </c>
      <c r="E285" s="205" t="s">
        <v>19</v>
      </c>
      <c r="F285" s="206" t="s">
        <v>198</v>
      </c>
      <c r="G285" s="204"/>
      <c r="H285" s="207">
        <v>20.2</v>
      </c>
      <c r="I285" s="208"/>
      <c r="J285" s="204"/>
      <c r="K285" s="204"/>
      <c r="L285" s="209"/>
      <c r="M285" s="210"/>
      <c r="N285" s="211"/>
      <c r="O285" s="211"/>
      <c r="P285" s="211"/>
      <c r="Q285" s="211"/>
      <c r="R285" s="211"/>
      <c r="S285" s="211"/>
      <c r="T285" s="212"/>
      <c r="AT285" s="213" t="s">
        <v>184</v>
      </c>
      <c r="AU285" s="213" t="s">
        <v>85</v>
      </c>
      <c r="AV285" s="14" t="s">
        <v>85</v>
      </c>
      <c r="AW285" s="14" t="s">
        <v>37</v>
      </c>
      <c r="AX285" s="14" t="s">
        <v>83</v>
      </c>
      <c r="AY285" s="213" t="s">
        <v>117</v>
      </c>
    </row>
    <row r="286" spans="1:65" s="2" customFormat="1" ht="14.45" customHeight="1">
      <c r="A286" s="35"/>
      <c r="B286" s="36"/>
      <c r="C286" s="229" t="s">
        <v>582</v>
      </c>
      <c r="D286" s="229" t="s">
        <v>323</v>
      </c>
      <c r="E286" s="230" t="s">
        <v>583</v>
      </c>
      <c r="F286" s="231" t="s">
        <v>584</v>
      </c>
      <c r="G286" s="232" t="s">
        <v>182</v>
      </c>
      <c r="H286" s="233">
        <v>21.21</v>
      </c>
      <c r="I286" s="234"/>
      <c r="J286" s="235">
        <f>ROUND(I286*H286,2)</f>
        <v>0</v>
      </c>
      <c r="K286" s="231" t="s">
        <v>123</v>
      </c>
      <c r="L286" s="236"/>
      <c r="M286" s="237" t="s">
        <v>19</v>
      </c>
      <c r="N286" s="238" t="s">
        <v>46</v>
      </c>
      <c r="O286" s="65"/>
      <c r="P286" s="183">
        <f>O286*H286</f>
        <v>0</v>
      </c>
      <c r="Q286" s="183">
        <v>2.2000000000000001E-3</v>
      </c>
      <c r="R286" s="183">
        <f>Q286*H286</f>
        <v>4.6662000000000002E-2</v>
      </c>
      <c r="S286" s="183">
        <v>0</v>
      </c>
      <c r="T286" s="184">
        <f>S286*H286</f>
        <v>0</v>
      </c>
      <c r="U286" s="35"/>
      <c r="V286" s="35"/>
      <c r="W286" s="35"/>
      <c r="X286" s="35"/>
      <c r="Y286" s="35"/>
      <c r="Z286" s="35"/>
      <c r="AA286" s="35"/>
      <c r="AB286" s="35"/>
      <c r="AC286" s="35"/>
      <c r="AD286" s="35"/>
      <c r="AE286" s="35"/>
      <c r="AR286" s="185" t="s">
        <v>327</v>
      </c>
      <c r="AT286" s="185" t="s">
        <v>323</v>
      </c>
      <c r="AU286" s="185" t="s">
        <v>85</v>
      </c>
      <c r="AY286" s="18" t="s">
        <v>117</v>
      </c>
      <c r="BE286" s="186">
        <f>IF(N286="základní",J286,0)</f>
        <v>0</v>
      </c>
      <c r="BF286" s="186">
        <f>IF(N286="snížená",J286,0)</f>
        <v>0</v>
      </c>
      <c r="BG286" s="186">
        <f>IF(N286="zákl. přenesená",J286,0)</f>
        <v>0</v>
      </c>
      <c r="BH286" s="186">
        <f>IF(N286="sníž. přenesená",J286,0)</f>
        <v>0</v>
      </c>
      <c r="BI286" s="186">
        <f>IF(N286="nulová",J286,0)</f>
        <v>0</v>
      </c>
      <c r="BJ286" s="18" t="s">
        <v>83</v>
      </c>
      <c r="BK286" s="186">
        <f>ROUND(I286*H286,2)</f>
        <v>0</v>
      </c>
      <c r="BL286" s="18" t="s">
        <v>256</v>
      </c>
      <c r="BM286" s="185" t="s">
        <v>585</v>
      </c>
    </row>
    <row r="287" spans="1:65" s="14" customFormat="1" ht="11.25">
      <c r="B287" s="203"/>
      <c r="C287" s="204"/>
      <c r="D287" s="194" t="s">
        <v>184</v>
      </c>
      <c r="E287" s="204"/>
      <c r="F287" s="206" t="s">
        <v>586</v>
      </c>
      <c r="G287" s="204"/>
      <c r="H287" s="207">
        <v>21.21</v>
      </c>
      <c r="I287" s="208"/>
      <c r="J287" s="204"/>
      <c r="K287" s="204"/>
      <c r="L287" s="209"/>
      <c r="M287" s="210"/>
      <c r="N287" s="211"/>
      <c r="O287" s="211"/>
      <c r="P287" s="211"/>
      <c r="Q287" s="211"/>
      <c r="R287" s="211"/>
      <c r="S287" s="211"/>
      <c r="T287" s="212"/>
      <c r="AT287" s="213" t="s">
        <v>184</v>
      </c>
      <c r="AU287" s="213" t="s">
        <v>85</v>
      </c>
      <c r="AV287" s="14" t="s">
        <v>85</v>
      </c>
      <c r="AW287" s="14" t="s">
        <v>4</v>
      </c>
      <c r="AX287" s="14" t="s">
        <v>83</v>
      </c>
      <c r="AY287" s="213" t="s">
        <v>117</v>
      </c>
    </row>
    <row r="288" spans="1:65" s="2" customFormat="1" ht="24.2" customHeight="1">
      <c r="A288" s="35"/>
      <c r="B288" s="36"/>
      <c r="C288" s="174" t="s">
        <v>587</v>
      </c>
      <c r="D288" s="174" t="s">
        <v>120</v>
      </c>
      <c r="E288" s="175" t="s">
        <v>588</v>
      </c>
      <c r="F288" s="176" t="s">
        <v>589</v>
      </c>
      <c r="G288" s="177" t="s">
        <v>271</v>
      </c>
      <c r="H288" s="178">
        <v>7.0000000000000007E-2</v>
      </c>
      <c r="I288" s="179"/>
      <c r="J288" s="180">
        <f>ROUND(I288*H288,2)</f>
        <v>0</v>
      </c>
      <c r="K288" s="176" t="s">
        <v>123</v>
      </c>
      <c r="L288" s="40"/>
      <c r="M288" s="181" t="s">
        <v>19</v>
      </c>
      <c r="N288" s="182" t="s">
        <v>46</v>
      </c>
      <c r="O288" s="65"/>
      <c r="P288" s="183">
        <f>O288*H288</f>
        <v>0</v>
      </c>
      <c r="Q288" s="183">
        <v>0</v>
      </c>
      <c r="R288" s="183">
        <f>Q288*H288</f>
        <v>0</v>
      </c>
      <c r="S288" s="183">
        <v>0</v>
      </c>
      <c r="T288" s="184">
        <f>S288*H288</f>
        <v>0</v>
      </c>
      <c r="U288" s="35"/>
      <c r="V288" s="35"/>
      <c r="W288" s="35"/>
      <c r="X288" s="35"/>
      <c r="Y288" s="35"/>
      <c r="Z288" s="35"/>
      <c r="AA288" s="35"/>
      <c r="AB288" s="35"/>
      <c r="AC288" s="35"/>
      <c r="AD288" s="35"/>
      <c r="AE288" s="35"/>
      <c r="AR288" s="185" t="s">
        <v>256</v>
      </c>
      <c r="AT288" s="185" t="s">
        <v>120</v>
      </c>
      <c r="AU288" s="185" t="s">
        <v>85</v>
      </c>
      <c r="AY288" s="18" t="s">
        <v>117</v>
      </c>
      <c r="BE288" s="186">
        <f>IF(N288="základní",J288,0)</f>
        <v>0</v>
      </c>
      <c r="BF288" s="186">
        <f>IF(N288="snížená",J288,0)</f>
        <v>0</v>
      </c>
      <c r="BG288" s="186">
        <f>IF(N288="zákl. přenesená",J288,0)</f>
        <v>0</v>
      </c>
      <c r="BH288" s="186">
        <f>IF(N288="sníž. přenesená",J288,0)</f>
        <v>0</v>
      </c>
      <c r="BI288" s="186">
        <f>IF(N288="nulová",J288,0)</f>
        <v>0</v>
      </c>
      <c r="BJ288" s="18" t="s">
        <v>83</v>
      </c>
      <c r="BK288" s="186">
        <f>ROUND(I288*H288,2)</f>
        <v>0</v>
      </c>
      <c r="BL288" s="18" t="s">
        <v>256</v>
      </c>
      <c r="BM288" s="185" t="s">
        <v>590</v>
      </c>
    </row>
    <row r="289" spans="1:65" s="2" customFormat="1" ht="78">
      <c r="A289" s="35"/>
      <c r="B289" s="36"/>
      <c r="C289" s="37"/>
      <c r="D289" s="194" t="s">
        <v>192</v>
      </c>
      <c r="E289" s="37"/>
      <c r="F289" s="225" t="s">
        <v>591</v>
      </c>
      <c r="G289" s="37"/>
      <c r="H289" s="37"/>
      <c r="I289" s="226"/>
      <c r="J289" s="37"/>
      <c r="K289" s="37"/>
      <c r="L289" s="40"/>
      <c r="M289" s="227"/>
      <c r="N289" s="228"/>
      <c r="O289" s="65"/>
      <c r="P289" s="65"/>
      <c r="Q289" s="65"/>
      <c r="R289" s="65"/>
      <c r="S289" s="65"/>
      <c r="T289" s="66"/>
      <c r="U289" s="35"/>
      <c r="V289" s="35"/>
      <c r="W289" s="35"/>
      <c r="X289" s="35"/>
      <c r="Y289" s="35"/>
      <c r="Z289" s="35"/>
      <c r="AA289" s="35"/>
      <c r="AB289" s="35"/>
      <c r="AC289" s="35"/>
      <c r="AD289" s="35"/>
      <c r="AE289" s="35"/>
      <c r="AT289" s="18" t="s">
        <v>192</v>
      </c>
      <c r="AU289" s="18" t="s">
        <v>85</v>
      </c>
    </row>
    <row r="290" spans="1:65" s="12" customFormat="1" ht="22.9" customHeight="1">
      <c r="B290" s="158"/>
      <c r="C290" s="159"/>
      <c r="D290" s="160" t="s">
        <v>74</v>
      </c>
      <c r="E290" s="172" t="s">
        <v>592</v>
      </c>
      <c r="F290" s="172" t="s">
        <v>593</v>
      </c>
      <c r="G290" s="159"/>
      <c r="H290" s="159"/>
      <c r="I290" s="162"/>
      <c r="J290" s="173">
        <f>BK290</f>
        <v>0</v>
      </c>
      <c r="K290" s="159"/>
      <c r="L290" s="164"/>
      <c r="M290" s="165"/>
      <c r="N290" s="166"/>
      <c r="O290" s="166"/>
      <c r="P290" s="167">
        <f>SUM(P291:P304)</f>
        <v>0</v>
      </c>
      <c r="Q290" s="166"/>
      <c r="R290" s="167">
        <f>SUM(R291:R304)</f>
        <v>0.75</v>
      </c>
      <c r="S290" s="166"/>
      <c r="T290" s="168">
        <f>SUM(T291:T304)</f>
        <v>0.91679999999999995</v>
      </c>
      <c r="AR290" s="169" t="s">
        <v>85</v>
      </c>
      <c r="AT290" s="170" t="s">
        <v>74</v>
      </c>
      <c r="AU290" s="170" t="s">
        <v>83</v>
      </c>
      <c r="AY290" s="169" t="s">
        <v>117</v>
      </c>
      <c r="BK290" s="171">
        <f>SUM(BK291:BK304)</f>
        <v>0</v>
      </c>
    </row>
    <row r="291" spans="1:65" s="2" customFormat="1" ht="24.2" customHeight="1">
      <c r="A291" s="35"/>
      <c r="B291" s="36"/>
      <c r="C291" s="174" t="s">
        <v>594</v>
      </c>
      <c r="D291" s="174" t="s">
        <v>120</v>
      </c>
      <c r="E291" s="175" t="s">
        <v>595</v>
      </c>
      <c r="F291" s="176" t="s">
        <v>596</v>
      </c>
      <c r="G291" s="177" t="s">
        <v>241</v>
      </c>
      <c r="H291" s="178">
        <v>4</v>
      </c>
      <c r="I291" s="179"/>
      <c r="J291" s="180">
        <f>ROUND(I291*H291,2)</f>
        <v>0</v>
      </c>
      <c r="K291" s="176" t="s">
        <v>123</v>
      </c>
      <c r="L291" s="40"/>
      <c r="M291" s="181" t="s">
        <v>19</v>
      </c>
      <c r="N291" s="182" t="s">
        <v>46</v>
      </c>
      <c r="O291" s="65"/>
      <c r="P291" s="183">
        <f>O291*H291</f>
        <v>0</v>
      </c>
      <c r="Q291" s="183">
        <v>0</v>
      </c>
      <c r="R291" s="183">
        <f>Q291*H291</f>
        <v>0</v>
      </c>
      <c r="S291" s="183">
        <v>0.17399999999999999</v>
      </c>
      <c r="T291" s="184">
        <f>S291*H291</f>
        <v>0.69599999999999995</v>
      </c>
      <c r="U291" s="35"/>
      <c r="V291" s="35"/>
      <c r="W291" s="35"/>
      <c r="X291" s="35"/>
      <c r="Y291" s="35"/>
      <c r="Z291" s="35"/>
      <c r="AA291" s="35"/>
      <c r="AB291" s="35"/>
      <c r="AC291" s="35"/>
      <c r="AD291" s="35"/>
      <c r="AE291" s="35"/>
      <c r="AR291" s="185" t="s">
        <v>256</v>
      </c>
      <c r="AT291" s="185" t="s">
        <v>120</v>
      </c>
      <c r="AU291" s="185" t="s">
        <v>85</v>
      </c>
      <c r="AY291" s="18" t="s">
        <v>117</v>
      </c>
      <c r="BE291" s="186">
        <f>IF(N291="základní",J291,0)</f>
        <v>0</v>
      </c>
      <c r="BF291" s="186">
        <f>IF(N291="snížená",J291,0)</f>
        <v>0</v>
      </c>
      <c r="BG291" s="186">
        <f>IF(N291="zákl. přenesená",J291,0)</f>
        <v>0</v>
      </c>
      <c r="BH291" s="186">
        <f>IF(N291="sníž. přenesená",J291,0)</f>
        <v>0</v>
      </c>
      <c r="BI291" s="186">
        <f>IF(N291="nulová",J291,0)</f>
        <v>0</v>
      </c>
      <c r="BJ291" s="18" t="s">
        <v>83</v>
      </c>
      <c r="BK291" s="186">
        <f>ROUND(I291*H291,2)</f>
        <v>0</v>
      </c>
      <c r="BL291" s="18" t="s">
        <v>256</v>
      </c>
      <c r="BM291" s="185" t="s">
        <v>597</v>
      </c>
    </row>
    <row r="292" spans="1:65" s="2" customFormat="1" ht="29.25">
      <c r="A292" s="35"/>
      <c r="B292" s="36"/>
      <c r="C292" s="37"/>
      <c r="D292" s="194" t="s">
        <v>192</v>
      </c>
      <c r="E292" s="37"/>
      <c r="F292" s="225" t="s">
        <v>598</v>
      </c>
      <c r="G292" s="37"/>
      <c r="H292" s="37"/>
      <c r="I292" s="226"/>
      <c r="J292" s="37"/>
      <c r="K292" s="37"/>
      <c r="L292" s="40"/>
      <c r="M292" s="227"/>
      <c r="N292" s="228"/>
      <c r="O292" s="65"/>
      <c r="P292" s="65"/>
      <c r="Q292" s="65"/>
      <c r="R292" s="65"/>
      <c r="S292" s="65"/>
      <c r="T292" s="66"/>
      <c r="U292" s="35"/>
      <c r="V292" s="35"/>
      <c r="W292" s="35"/>
      <c r="X292" s="35"/>
      <c r="Y292" s="35"/>
      <c r="Z292" s="35"/>
      <c r="AA292" s="35"/>
      <c r="AB292" s="35"/>
      <c r="AC292" s="35"/>
      <c r="AD292" s="35"/>
      <c r="AE292" s="35"/>
      <c r="AT292" s="18" t="s">
        <v>192</v>
      </c>
      <c r="AU292" s="18" t="s">
        <v>85</v>
      </c>
    </row>
    <row r="293" spans="1:65" s="2" customFormat="1" ht="14.45" customHeight="1">
      <c r="A293" s="35"/>
      <c r="B293" s="36"/>
      <c r="C293" s="174" t="s">
        <v>599</v>
      </c>
      <c r="D293" s="174" t="s">
        <v>120</v>
      </c>
      <c r="E293" s="175" t="s">
        <v>600</v>
      </c>
      <c r="F293" s="176" t="s">
        <v>601</v>
      </c>
      <c r="G293" s="177" t="s">
        <v>241</v>
      </c>
      <c r="H293" s="178">
        <v>2</v>
      </c>
      <c r="I293" s="179"/>
      <c r="J293" s="180">
        <f>ROUND(I293*H293,2)</f>
        <v>0</v>
      </c>
      <c r="K293" s="176" t="s">
        <v>19</v>
      </c>
      <c r="L293" s="40"/>
      <c r="M293" s="181" t="s">
        <v>19</v>
      </c>
      <c r="N293" s="182" t="s">
        <v>46</v>
      </c>
      <c r="O293" s="65"/>
      <c r="P293" s="183">
        <f>O293*H293</f>
        <v>0</v>
      </c>
      <c r="Q293" s="183">
        <v>0</v>
      </c>
      <c r="R293" s="183">
        <f>Q293*H293</f>
        <v>0</v>
      </c>
      <c r="S293" s="183">
        <v>0.1104</v>
      </c>
      <c r="T293" s="184">
        <f>S293*H293</f>
        <v>0.2208</v>
      </c>
      <c r="U293" s="35"/>
      <c r="V293" s="35"/>
      <c r="W293" s="35"/>
      <c r="X293" s="35"/>
      <c r="Y293" s="35"/>
      <c r="Z293" s="35"/>
      <c r="AA293" s="35"/>
      <c r="AB293" s="35"/>
      <c r="AC293" s="35"/>
      <c r="AD293" s="35"/>
      <c r="AE293" s="35"/>
      <c r="AR293" s="185" t="s">
        <v>256</v>
      </c>
      <c r="AT293" s="185" t="s">
        <v>120</v>
      </c>
      <c r="AU293" s="185" t="s">
        <v>85</v>
      </c>
      <c r="AY293" s="18" t="s">
        <v>117</v>
      </c>
      <c r="BE293" s="186">
        <f>IF(N293="základní",J293,0)</f>
        <v>0</v>
      </c>
      <c r="BF293" s="186">
        <f>IF(N293="snížená",J293,0)</f>
        <v>0</v>
      </c>
      <c r="BG293" s="186">
        <f>IF(N293="zákl. přenesená",J293,0)</f>
        <v>0</v>
      </c>
      <c r="BH293" s="186">
        <f>IF(N293="sníž. přenesená",J293,0)</f>
        <v>0</v>
      </c>
      <c r="BI293" s="186">
        <f>IF(N293="nulová",J293,0)</f>
        <v>0</v>
      </c>
      <c r="BJ293" s="18" t="s">
        <v>83</v>
      </c>
      <c r="BK293" s="186">
        <f>ROUND(I293*H293,2)</f>
        <v>0</v>
      </c>
      <c r="BL293" s="18" t="s">
        <v>256</v>
      </c>
      <c r="BM293" s="185" t="s">
        <v>602</v>
      </c>
    </row>
    <row r="294" spans="1:65" s="2" customFormat="1" ht="14.45" customHeight="1">
      <c r="A294" s="35"/>
      <c r="B294" s="36"/>
      <c r="C294" s="174" t="s">
        <v>603</v>
      </c>
      <c r="D294" s="174" t="s">
        <v>120</v>
      </c>
      <c r="E294" s="175" t="s">
        <v>604</v>
      </c>
      <c r="F294" s="176" t="s">
        <v>605</v>
      </c>
      <c r="G294" s="177" t="s">
        <v>241</v>
      </c>
      <c r="H294" s="178">
        <v>1</v>
      </c>
      <c r="I294" s="179"/>
      <c r="J294" s="180">
        <f>ROUND(I294*H294,2)</f>
        <v>0</v>
      </c>
      <c r="K294" s="176" t="s">
        <v>123</v>
      </c>
      <c r="L294" s="40"/>
      <c r="M294" s="181" t="s">
        <v>19</v>
      </c>
      <c r="N294" s="182" t="s">
        <v>46</v>
      </c>
      <c r="O294" s="65"/>
      <c r="P294" s="183">
        <f>O294*H294</f>
        <v>0</v>
      </c>
      <c r="Q294" s="183">
        <v>0</v>
      </c>
      <c r="R294" s="183">
        <f>Q294*H294</f>
        <v>0</v>
      </c>
      <c r="S294" s="183">
        <v>0</v>
      </c>
      <c r="T294" s="184">
        <f>S294*H294</f>
        <v>0</v>
      </c>
      <c r="U294" s="35"/>
      <c r="V294" s="35"/>
      <c r="W294" s="35"/>
      <c r="X294" s="35"/>
      <c r="Y294" s="35"/>
      <c r="Z294" s="35"/>
      <c r="AA294" s="35"/>
      <c r="AB294" s="35"/>
      <c r="AC294" s="35"/>
      <c r="AD294" s="35"/>
      <c r="AE294" s="35"/>
      <c r="AR294" s="185" t="s">
        <v>134</v>
      </c>
      <c r="AT294" s="185" t="s">
        <v>120</v>
      </c>
      <c r="AU294" s="185" t="s">
        <v>85</v>
      </c>
      <c r="AY294" s="18" t="s">
        <v>117</v>
      </c>
      <c r="BE294" s="186">
        <f>IF(N294="základní",J294,0)</f>
        <v>0</v>
      </c>
      <c r="BF294" s="186">
        <f>IF(N294="snížená",J294,0)</f>
        <v>0</v>
      </c>
      <c r="BG294" s="186">
        <f>IF(N294="zákl. přenesená",J294,0)</f>
        <v>0</v>
      </c>
      <c r="BH294" s="186">
        <f>IF(N294="sníž. přenesená",J294,0)</f>
        <v>0</v>
      </c>
      <c r="BI294" s="186">
        <f>IF(N294="nulová",J294,0)</f>
        <v>0</v>
      </c>
      <c r="BJ294" s="18" t="s">
        <v>83</v>
      </c>
      <c r="BK294" s="186">
        <f>ROUND(I294*H294,2)</f>
        <v>0</v>
      </c>
      <c r="BL294" s="18" t="s">
        <v>134</v>
      </c>
      <c r="BM294" s="185" t="s">
        <v>606</v>
      </c>
    </row>
    <row r="295" spans="1:65" s="2" customFormat="1" ht="87.75">
      <c r="A295" s="35"/>
      <c r="B295" s="36"/>
      <c r="C295" s="37"/>
      <c r="D295" s="194" t="s">
        <v>192</v>
      </c>
      <c r="E295" s="37"/>
      <c r="F295" s="225" t="s">
        <v>607</v>
      </c>
      <c r="G295" s="37"/>
      <c r="H295" s="37"/>
      <c r="I295" s="226"/>
      <c r="J295" s="37"/>
      <c r="K295" s="37"/>
      <c r="L295" s="40"/>
      <c r="M295" s="227"/>
      <c r="N295" s="228"/>
      <c r="O295" s="65"/>
      <c r="P295" s="65"/>
      <c r="Q295" s="65"/>
      <c r="R295" s="65"/>
      <c r="S295" s="65"/>
      <c r="T295" s="66"/>
      <c r="U295" s="35"/>
      <c r="V295" s="35"/>
      <c r="W295" s="35"/>
      <c r="X295" s="35"/>
      <c r="Y295" s="35"/>
      <c r="Z295" s="35"/>
      <c r="AA295" s="35"/>
      <c r="AB295" s="35"/>
      <c r="AC295" s="35"/>
      <c r="AD295" s="35"/>
      <c r="AE295" s="35"/>
      <c r="AT295" s="18" t="s">
        <v>192</v>
      </c>
      <c r="AU295" s="18" t="s">
        <v>85</v>
      </c>
    </row>
    <row r="296" spans="1:65" s="2" customFormat="1" ht="24.2" customHeight="1">
      <c r="A296" s="35"/>
      <c r="B296" s="36"/>
      <c r="C296" s="174" t="s">
        <v>608</v>
      </c>
      <c r="D296" s="174" t="s">
        <v>120</v>
      </c>
      <c r="E296" s="175" t="s">
        <v>609</v>
      </c>
      <c r="F296" s="176" t="s">
        <v>610</v>
      </c>
      <c r="G296" s="177" t="s">
        <v>241</v>
      </c>
      <c r="H296" s="178">
        <v>2</v>
      </c>
      <c r="I296" s="179"/>
      <c r="J296" s="180">
        <f>ROUND(I296*H296,2)</f>
        <v>0</v>
      </c>
      <c r="K296" s="176" t="s">
        <v>123</v>
      </c>
      <c r="L296" s="40"/>
      <c r="M296" s="181" t="s">
        <v>19</v>
      </c>
      <c r="N296" s="182" t="s">
        <v>46</v>
      </c>
      <c r="O296" s="65"/>
      <c r="P296" s="183">
        <f>O296*H296</f>
        <v>0</v>
      </c>
      <c r="Q296" s="183">
        <v>0</v>
      </c>
      <c r="R296" s="183">
        <f>Q296*H296</f>
        <v>0</v>
      </c>
      <c r="S296" s="183">
        <v>0</v>
      </c>
      <c r="T296" s="184">
        <f>S296*H296</f>
        <v>0</v>
      </c>
      <c r="U296" s="35"/>
      <c r="V296" s="35"/>
      <c r="W296" s="35"/>
      <c r="X296" s="35"/>
      <c r="Y296" s="35"/>
      <c r="Z296" s="35"/>
      <c r="AA296" s="35"/>
      <c r="AB296" s="35"/>
      <c r="AC296" s="35"/>
      <c r="AD296" s="35"/>
      <c r="AE296" s="35"/>
      <c r="AR296" s="185" t="s">
        <v>256</v>
      </c>
      <c r="AT296" s="185" t="s">
        <v>120</v>
      </c>
      <c r="AU296" s="185" t="s">
        <v>85</v>
      </c>
      <c r="AY296" s="18" t="s">
        <v>117</v>
      </c>
      <c r="BE296" s="186">
        <f>IF(N296="základní",J296,0)</f>
        <v>0</v>
      </c>
      <c r="BF296" s="186">
        <f>IF(N296="snížená",J296,0)</f>
        <v>0</v>
      </c>
      <c r="BG296" s="186">
        <f>IF(N296="zákl. přenesená",J296,0)</f>
        <v>0</v>
      </c>
      <c r="BH296" s="186">
        <f>IF(N296="sníž. přenesená",J296,0)</f>
        <v>0</v>
      </c>
      <c r="BI296" s="186">
        <f>IF(N296="nulová",J296,0)</f>
        <v>0</v>
      </c>
      <c r="BJ296" s="18" t="s">
        <v>83</v>
      </c>
      <c r="BK296" s="186">
        <f>ROUND(I296*H296,2)</f>
        <v>0</v>
      </c>
      <c r="BL296" s="18" t="s">
        <v>256</v>
      </c>
      <c r="BM296" s="185" t="s">
        <v>611</v>
      </c>
    </row>
    <row r="297" spans="1:65" s="2" customFormat="1" ht="87.75">
      <c r="A297" s="35"/>
      <c r="B297" s="36"/>
      <c r="C297" s="37"/>
      <c r="D297" s="194" t="s">
        <v>192</v>
      </c>
      <c r="E297" s="37"/>
      <c r="F297" s="225" t="s">
        <v>607</v>
      </c>
      <c r="G297" s="37"/>
      <c r="H297" s="37"/>
      <c r="I297" s="226"/>
      <c r="J297" s="37"/>
      <c r="K297" s="37"/>
      <c r="L297" s="40"/>
      <c r="M297" s="227"/>
      <c r="N297" s="228"/>
      <c r="O297" s="65"/>
      <c r="P297" s="65"/>
      <c r="Q297" s="65"/>
      <c r="R297" s="65"/>
      <c r="S297" s="65"/>
      <c r="T297" s="66"/>
      <c r="U297" s="35"/>
      <c r="V297" s="35"/>
      <c r="W297" s="35"/>
      <c r="X297" s="35"/>
      <c r="Y297" s="35"/>
      <c r="Z297" s="35"/>
      <c r="AA297" s="35"/>
      <c r="AB297" s="35"/>
      <c r="AC297" s="35"/>
      <c r="AD297" s="35"/>
      <c r="AE297" s="35"/>
      <c r="AT297" s="18" t="s">
        <v>192</v>
      </c>
      <c r="AU297" s="18" t="s">
        <v>85</v>
      </c>
    </row>
    <row r="298" spans="1:65" s="2" customFormat="1" ht="24.2" customHeight="1">
      <c r="A298" s="35"/>
      <c r="B298" s="36"/>
      <c r="C298" s="174" t="s">
        <v>612</v>
      </c>
      <c r="D298" s="174" t="s">
        <v>120</v>
      </c>
      <c r="E298" s="175" t="s">
        <v>613</v>
      </c>
      <c r="F298" s="176" t="s">
        <v>614</v>
      </c>
      <c r="G298" s="177" t="s">
        <v>241</v>
      </c>
      <c r="H298" s="178">
        <v>4</v>
      </c>
      <c r="I298" s="179"/>
      <c r="J298" s="180">
        <f>ROUND(I298*H298,2)</f>
        <v>0</v>
      </c>
      <c r="K298" s="176" t="s">
        <v>123</v>
      </c>
      <c r="L298" s="40"/>
      <c r="M298" s="181" t="s">
        <v>19</v>
      </c>
      <c r="N298" s="182" t="s">
        <v>46</v>
      </c>
      <c r="O298" s="65"/>
      <c r="P298" s="183">
        <f>O298*H298</f>
        <v>0</v>
      </c>
      <c r="Q298" s="183">
        <v>0</v>
      </c>
      <c r="R298" s="183">
        <f>Q298*H298</f>
        <v>0</v>
      </c>
      <c r="S298" s="183">
        <v>0</v>
      </c>
      <c r="T298" s="184">
        <f>S298*H298</f>
        <v>0</v>
      </c>
      <c r="U298" s="35"/>
      <c r="V298" s="35"/>
      <c r="W298" s="35"/>
      <c r="X298" s="35"/>
      <c r="Y298" s="35"/>
      <c r="Z298" s="35"/>
      <c r="AA298" s="35"/>
      <c r="AB298" s="35"/>
      <c r="AC298" s="35"/>
      <c r="AD298" s="35"/>
      <c r="AE298" s="35"/>
      <c r="AR298" s="185" t="s">
        <v>256</v>
      </c>
      <c r="AT298" s="185" t="s">
        <v>120</v>
      </c>
      <c r="AU298" s="185" t="s">
        <v>85</v>
      </c>
      <c r="AY298" s="18" t="s">
        <v>117</v>
      </c>
      <c r="BE298" s="186">
        <f>IF(N298="základní",J298,0)</f>
        <v>0</v>
      </c>
      <c r="BF298" s="186">
        <f>IF(N298="snížená",J298,0)</f>
        <v>0</v>
      </c>
      <c r="BG298" s="186">
        <f>IF(N298="zákl. přenesená",J298,0)</f>
        <v>0</v>
      </c>
      <c r="BH298" s="186">
        <f>IF(N298="sníž. přenesená",J298,0)</f>
        <v>0</v>
      </c>
      <c r="BI298" s="186">
        <f>IF(N298="nulová",J298,0)</f>
        <v>0</v>
      </c>
      <c r="BJ298" s="18" t="s">
        <v>83</v>
      </c>
      <c r="BK298" s="186">
        <f>ROUND(I298*H298,2)</f>
        <v>0</v>
      </c>
      <c r="BL298" s="18" t="s">
        <v>256</v>
      </c>
      <c r="BM298" s="185" t="s">
        <v>615</v>
      </c>
    </row>
    <row r="299" spans="1:65" s="2" customFormat="1" ht="87.75">
      <c r="A299" s="35"/>
      <c r="B299" s="36"/>
      <c r="C299" s="37"/>
      <c r="D299" s="194" t="s">
        <v>192</v>
      </c>
      <c r="E299" s="37"/>
      <c r="F299" s="225" t="s">
        <v>607</v>
      </c>
      <c r="G299" s="37"/>
      <c r="H299" s="37"/>
      <c r="I299" s="226"/>
      <c r="J299" s="37"/>
      <c r="K299" s="37"/>
      <c r="L299" s="40"/>
      <c r="M299" s="227"/>
      <c r="N299" s="228"/>
      <c r="O299" s="65"/>
      <c r="P299" s="65"/>
      <c r="Q299" s="65"/>
      <c r="R299" s="65"/>
      <c r="S299" s="65"/>
      <c r="T299" s="66"/>
      <c r="U299" s="35"/>
      <c r="V299" s="35"/>
      <c r="W299" s="35"/>
      <c r="X299" s="35"/>
      <c r="Y299" s="35"/>
      <c r="Z299" s="35"/>
      <c r="AA299" s="35"/>
      <c r="AB299" s="35"/>
      <c r="AC299" s="35"/>
      <c r="AD299" s="35"/>
      <c r="AE299" s="35"/>
      <c r="AT299" s="18" t="s">
        <v>192</v>
      </c>
      <c r="AU299" s="18" t="s">
        <v>85</v>
      </c>
    </row>
    <row r="300" spans="1:65" s="2" customFormat="1" ht="142.9" customHeight="1">
      <c r="A300" s="35"/>
      <c r="B300" s="36"/>
      <c r="C300" s="229" t="s">
        <v>616</v>
      </c>
      <c r="D300" s="229" t="s">
        <v>323</v>
      </c>
      <c r="E300" s="230" t="s">
        <v>617</v>
      </c>
      <c r="F300" s="231" t="s">
        <v>618</v>
      </c>
      <c r="G300" s="232" t="s">
        <v>241</v>
      </c>
      <c r="H300" s="233">
        <v>4</v>
      </c>
      <c r="I300" s="234"/>
      <c r="J300" s="235">
        <f>ROUND(I300*H300,2)</f>
        <v>0</v>
      </c>
      <c r="K300" s="231" t="s">
        <v>19</v>
      </c>
      <c r="L300" s="236"/>
      <c r="M300" s="237" t="s">
        <v>19</v>
      </c>
      <c r="N300" s="238" t="s">
        <v>46</v>
      </c>
      <c r="O300" s="65"/>
      <c r="P300" s="183">
        <f>O300*H300</f>
        <v>0</v>
      </c>
      <c r="Q300" s="183">
        <v>0.1</v>
      </c>
      <c r="R300" s="183">
        <f>Q300*H300</f>
        <v>0.4</v>
      </c>
      <c r="S300" s="183">
        <v>0</v>
      </c>
      <c r="T300" s="184">
        <f>S300*H300</f>
        <v>0</v>
      </c>
      <c r="U300" s="35"/>
      <c r="V300" s="35"/>
      <c r="W300" s="35"/>
      <c r="X300" s="35"/>
      <c r="Y300" s="35"/>
      <c r="Z300" s="35"/>
      <c r="AA300" s="35"/>
      <c r="AB300" s="35"/>
      <c r="AC300" s="35"/>
      <c r="AD300" s="35"/>
      <c r="AE300" s="35"/>
      <c r="AR300" s="185" t="s">
        <v>327</v>
      </c>
      <c r="AT300" s="185" t="s">
        <v>323</v>
      </c>
      <c r="AU300" s="185" t="s">
        <v>85</v>
      </c>
      <c r="AY300" s="18" t="s">
        <v>117</v>
      </c>
      <c r="BE300" s="186">
        <f>IF(N300="základní",J300,0)</f>
        <v>0</v>
      </c>
      <c r="BF300" s="186">
        <f>IF(N300="snížená",J300,0)</f>
        <v>0</v>
      </c>
      <c r="BG300" s="186">
        <f>IF(N300="zákl. přenesená",J300,0)</f>
        <v>0</v>
      </c>
      <c r="BH300" s="186">
        <f>IF(N300="sníž. přenesená",J300,0)</f>
        <v>0</v>
      </c>
      <c r="BI300" s="186">
        <f>IF(N300="nulová",J300,0)</f>
        <v>0</v>
      </c>
      <c r="BJ300" s="18" t="s">
        <v>83</v>
      </c>
      <c r="BK300" s="186">
        <f>ROUND(I300*H300,2)</f>
        <v>0</v>
      </c>
      <c r="BL300" s="18" t="s">
        <v>256</v>
      </c>
      <c r="BM300" s="185" t="s">
        <v>619</v>
      </c>
    </row>
    <row r="301" spans="1:65" s="2" customFormat="1" ht="115.7" customHeight="1">
      <c r="A301" s="35"/>
      <c r="B301" s="36"/>
      <c r="C301" s="229" t="s">
        <v>620</v>
      </c>
      <c r="D301" s="229" t="s">
        <v>323</v>
      </c>
      <c r="E301" s="230" t="s">
        <v>621</v>
      </c>
      <c r="F301" s="231" t="s">
        <v>622</v>
      </c>
      <c r="G301" s="232" t="s">
        <v>241</v>
      </c>
      <c r="H301" s="233">
        <v>2</v>
      </c>
      <c r="I301" s="234"/>
      <c r="J301" s="235">
        <f>ROUND(I301*H301,2)</f>
        <v>0</v>
      </c>
      <c r="K301" s="231" t="s">
        <v>19</v>
      </c>
      <c r="L301" s="236"/>
      <c r="M301" s="237" t="s">
        <v>19</v>
      </c>
      <c r="N301" s="238" t="s">
        <v>46</v>
      </c>
      <c r="O301" s="65"/>
      <c r="P301" s="183">
        <f>O301*H301</f>
        <v>0</v>
      </c>
      <c r="Q301" s="183">
        <v>0.15</v>
      </c>
      <c r="R301" s="183">
        <f>Q301*H301</f>
        <v>0.3</v>
      </c>
      <c r="S301" s="183">
        <v>0</v>
      </c>
      <c r="T301" s="184">
        <f>S301*H301</f>
        <v>0</v>
      </c>
      <c r="U301" s="35"/>
      <c r="V301" s="35"/>
      <c r="W301" s="35"/>
      <c r="X301" s="35"/>
      <c r="Y301" s="35"/>
      <c r="Z301" s="35"/>
      <c r="AA301" s="35"/>
      <c r="AB301" s="35"/>
      <c r="AC301" s="35"/>
      <c r="AD301" s="35"/>
      <c r="AE301" s="35"/>
      <c r="AR301" s="185" t="s">
        <v>327</v>
      </c>
      <c r="AT301" s="185" t="s">
        <v>323</v>
      </c>
      <c r="AU301" s="185" t="s">
        <v>85</v>
      </c>
      <c r="AY301" s="18" t="s">
        <v>117</v>
      </c>
      <c r="BE301" s="186">
        <f>IF(N301="základní",J301,0)</f>
        <v>0</v>
      </c>
      <c r="BF301" s="186">
        <f>IF(N301="snížená",J301,0)</f>
        <v>0</v>
      </c>
      <c r="BG301" s="186">
        <f>IF(N301="zákl. přenesená",J301,0)</f>
        <v>0</v>
      </c>
      <c r="BH301" s="186">
        <f>IF(N301="sníž. přenesená",J301,0)</f>
        <v>0</v>
      </c>
      <c r="BI301" s="186">
        <f>IF(N301="nulová",J301,0)</f>
        <v>0</v>
      </c>
      <c r="BJ301" s="18" t="s">
        <v>83</v>
      </c>
      <c r="BK301" s="186">
        <f>ROUND(I301*H301,2)</f>
        <v>0</v>
      </c>
      <c r="BL301" s="18" t="s">
        <v>256</v>
      </c>
      <c r="BM301" s="185" t="s">
        <v>623</v>
      </c>
    </row>
    <row r="302" spans="1:65" s="2" customFormat="1" ht="129.4" customHeight="1">
      <c r="A302" s="35"/>
      <c r="B302" s="36"/>
      <c r="C302" s="229" t="s">
        <v>624</v>
      </c>
      <c r="D302" s="229" t="s">
        <v>323</v>
      </c>
      <c r="E302" s="230" t="s">
        <v>625</v>
      </c>
      <c r="F302" s="231" t="s">
        <v>626</v>
      </c>
      <c r="G302" s="232" t="s">
        <v>241</v>
      </c>
      <c r="H302" s="233">
        <v>1</v>
      </c>
      <c r="I302" s="234"/>
      <c r="J302" s="235">
        <f>ROUND(I302*H302,2)</f>
        <v>0</v>
      </c>
      <c r="K302" s="231" t="s">
        <v>19</v>
      </c>
      <c r="L302" s="236"/>
      <c r="M302" s="237" t="s">
        <v>19</v>
      </c>
      <c r="N302" s="238" t="s">
        <v>46</v>
      </c>
      <c r="O302" s="65"/>
      <c r="P302" s="183">
        <f>O302*H302</f>
        <v>0</v>
      </c>
      <c r="Q302" s="183">
        <v>0.05</v>
      </c>
      <c r="R302" s="183">
        <f>Q302*H302</f>
        <v>0.05</v>
      </c>
      <c r="S302" s="183">
        <v>0</v>
      </c>
      <c r="T302" s="184">
        <f>S302*H302</f>
        <v>0</v>
      </c>
      <c r="U302" s="35"/>
      <c r="V302" s="35"/>
      <c r="W302" s="35"/>
      <c r="X302" s="35"/>
      <c r="Y302" s="35"/>
      <c r="Z302" s="35"/>
      <c r="AA302" s="35"/>
      <c r="AB302" s="35"/>
      <c r="AC302" s="35"/>
      <c r="AD302" s="35"/>
      <c r="AE302" s="35"/>
      <c r="AR302" s="185" t="s">
        <v>327</v>
      </c>
      <c r="AT302" s="185" t="s">
        <v>323</v>
      </c>
      <c r="AU302" s="185" t="s">
        <v>85</v>
      </c>
      <c r="AY302" s="18" t="s">
        <v>117</v>
      </c>
      <c r="BE302" s="186">
        <f>IF(N302="základní",J302,0)</f>
        <v>0</v>
      </c>
      <c r="BF302" s="186">
        <f>IF(N302="snížená",J302,0)</f>
        <v>0</v>
      </c>
      <c r="BG302" s="186">
        <f>IF(N302="zákl. přenesená",J302,0)</f>
        <v>0</v>
      </c>
      <c r="BH302" s="186">
        <f>IF(N302="sníž. přenesená",J302,0)</f>
        <v>0</v>
      </c>
      <c r="BI302" s="186">
        <f>IF(N302="nulová",J302,0)</f>
        <v>0</v>
      </c>
      <c r="BJ302" s="18" t="s">
        <v>83</v>
      </c>
      <c r="BK302" s="186">
        <f>ROUND(I302*H302,2)</f>
        <v>0</v>
      </c>
      <c r="BL302" s="18" t="s">
        <v>256</v>
      </c>
      <c r="BM302" s="185" t="s">
        <v>627</v>
      </c>
    </row>
    <row r="303" spans="1:65" s="2" customFormat="1" ht="24.2" customHeight="1">
      <c r="A303" s="35"/>
      <c r="B303" s="36"/>
      <c r="C303" s="174" t="s">
        <v>628</v>
      </c>
      <c r="D303" s="174" t="s">
        <v>120</v>
      </c>
      <c r="E303" s="175" t="s">
        <v>629</v>
      </c>
      <c r="F303" s="176" t="s">
        <v>630</v>
      </c>
      <c r="G303" s="177" t="s">
        <v>271</v>
      </c>
      <c r="H303" s="178">
        <v>0.75</v>
      </c>
      <c r="I303" s="179"/>
      <c r="J303" s="180">
        <f>ROUND(I303*H303,2)</f>
        <v>0</v>
      </c>
      <c r="K303" s="176" t="s">
        <v>123</v>
      </c>
      <c r="L303" s="40"/>
      <c r="M303" s="181" t="s">
        <v>19</v>
      </c>
      <c r="N303" s="182" t="s">
        <v>46</v>
      </c>
      <c r="O303" s="65"/>
      <c r="P303" s="183">
        <f>O303*H303</f>
        <v>0</v>
      </c>
      <c r="Q303" s="183">
        <v>0</v>
      </c>
      <c r="R303" s="183">
        <f>Q303*H303</f>
        <v>0</v>
      </c>
      <c r="S303" s="183">
        <v>0</v>
      </c>
      <c r="T303" s="184">
        <f>S303*H303</f>
        <v>0</v>
      </c>
      <c r="U303" s="35"/>
      <c r="V303" s="35"/>
      <c r="W303" s="35"/>
      <c r="X303" s="35"/>
      <c r="Y303" s="35"/>
      <c r="Z303" s="35"/>
      <c r="AA303" s="35"/>
      <c r="AB303" s="35"/>
      <c r="AC303" s="35"/>
      <c r="AD303" s="35"/>
      <c r="AE303" s="35"/>
      <c r="AR303" s="185" t="s">
        <v>256</v>
      </c>
      <c r="AT303" s="185" t="s">
        <v>120</v>
      </c>
      <c r="AU303" s="185" t="s">
        <v>85</v>
      </c>
      <c r="AY303" s="18" t="s">
        <v>117</v>
      </c>
      <c r="BE303" s="186">
        <f>IF(N303="základní",J303,0)</f>
        <v>0</v>
      </c>
      <c r="BF303" s="186">
        <f>IF(N303="snížená",J303,0)</f>
        <v>0</v>
      </c>
      <c r="BG303" s="186">
        <f>IF(N303="zákl. přenesená",J303,0)</f>
        <v>0</v>
      </c>
      <c r="BH303" s="186">
        <f>IF(N303="sníž. přenesená",J303,0)</f>
        <v>0</v>
      </c>
      <c r="BI303" s="186">
        <f>IF(N303="nulová",J303,0)</f>
        <v>0</v>
      </c>
      <c r="BJ303" s="18" t="s">
        <v>83</v>
      </c>
      <c r="BK303" s="186">
        <f>ROUND(I303*H303,2)</f>
        <v>0</v>
      </c>
      <c r="BL303" s="18" t="s">
        <v>256</v>
      </c>
      <c r="BM303" s="185" t="s">
        <v>631</v>
      </c>
    </row>
    <row r="304" spans="1:65" s="2" customFormat="1" ht="78">
      <c r="A304" s="35"/>
      <c r="B304" s="36"/>
      <c r="C304" s="37"/>
      <c r="D304" s="194" t="s">
        <v>192</v>
      </c>
      <c r="E304" s="37"/>
      <c r="F304" s="225" t="s">
        <v>632</v>
      </c>
      <c r="G304" s="37"/>
      <c r="H304" s="37"/>
      <c r="I304" s="226"/>
      <c r="J304" s="37"/>
      <c r="K304" s="37"/>
      <c r="L304" s="40"/>
      <c r="M304" s="227"/>
      <c r="N304" s="228"/>
      <c r="O304" s="65"/>
      <c r="P304" s="65"/>
      <c r="Q304" s="65"/>
      <c r="R304" s="65"/>
      <c r="S304" s="65"/>
      <c r="T304" s="66"/>
      <c r="U304" s="35"/>
      <c r="V304" s="35"/>
      <c r="W304" s="35"/>
      <c r="X304" s="35"/>
      <c r="Y304" s="35"/>
      <c r="Z304" s="35"/>
      <c r="AA304" s="35"/>
      <c r="AB304" s="35"/>
      <c r="AC304" s="35"/>
      <c r="AD304" s="35"/>
      <c r="AE304" s="35"/>
      <c r="AT304" s="18" t="s">
        <v>192</v>
      </c>
      <c r="AU304" s="18" t="s">
        <v>85</v>
      </c>
    </row>
    <row r="305" spans="1:65" s="12" customFormat="1" ht="22.9" customHeight="1">
      <c r="B305" s="158"/>
      <c r="C305" s="159"/>
      <c r="D305" s="160" t="s">
        <v>74</v>
      </c>
      <c r="E305" s="172" t="s">
        <v>633</v>
      </c>
      <c r="F305" s="172" t="s">
        <v>634</v>
      </c>
      <c r="G305" s="159"/>
      <c r="H305" s="159"/>
      <c r="I305" s="162"/>
      <c r="J305" s="173">
        <f>BK305</f>
        <v>0</v>
      </c>
      <c r="K305" s="159"/>
      <c r="L305" s="164"/>
      <c r="M305" s="165"/>
      <c r="N305" s="166"/>
      <c r="O305" s="166"/>
      <c r="P305" s="167">
        <f>SUM(P306:P329)</f>
        <v>0</v>
      </c>
      <c r="Q305" s="166"/>
      <c r="R305" s="167">
        <f>SUM(R306:R329)</f>
        <v>0.72938500000000006</v>
      </c>
      <c r="S305" s="166"/>
      <c r="T305" s="168">
        <f>SUM(T306:T329)</f>
        <v>0</v>
      </c>
      <c r="AR305" s="169" t="s">
        <v>85</v>
      </c>
      <c r="AT305" s="170" t="s">
        <v>74</v>
      </c>
      <c r="AU305" s="170" t="s">
        <v>83</v>
      </c>
      <c r="AY305" s="169" t="s">
        <v>117</v>
      </c>
      <c r="BK305" s="171">
        <f>SUM(BK306:BK329)</f>
        <v>0</v>
      </c>
    </row>
    <row r="306" spans="1:65" s="2" customFormat="1" ht="14.45" customHeight="1">
      <c r="A306" s="35"/>
      <c r="B306" s="36"/>
      <c r="C306" s="174" t="s">
        <v>635</v>
      </c>
      <c r="D306" s="174" t="s">
        <v>120</v>
      </c>
      <c r="E306" s="175" t="s">
        <v>636</v>
      </c>
      <c r="F306" s="176" t="s">
        <v>637</v>
      </c>
      <c r="G306" s="177" t="s">
        <v>182</v>
      </c>
      <c r="H306" s="178">
        <v>20.2</v>
      </c>
      <c r="I306" s="179"/>
      <c r="J306" s="180">
        <f>ROUND(I306*H306,2)</f>
        <v>0</v>
      </c>
      <c r="K306" s="176" t="s">
        <v>123</v>
      </c>
      <c r="L306" s="40"/>
      <c r="M306" s="181" t="s">
        <v>19</v>
      </c>
      <c r="N306" s="182" t="s">
        <v>46</v>
      </c>
      <c r="O306" s="65"/>
      <c r="P306" s="183">
        <f>O306*H306</f>
        <v>0</v>
      </c>
      <c r="Q306" s="183">
        <v>0</v>
      </c>
      <c r="R306" s="183">
        <f>Q306*H306</f>
        <v>0</v>
      </c>
      <c r="S306" s="183">
        <v>0</v>
      </c>
      <c r="T306" s="184">
        <f>S306*H306</f>
        <v>0</v>
      </c>
      <c r="U306" s="35"/>
      <c r="V306" s="35"/>
      <c r="W306" s="35"/>
      <c r="X306" s="35"/>
      <c r="Y306" s="35"/>
      <c r="Z306" s="35"/>
      <c r="AA306" s="35"/>
      <c r="AB306" s="35"/>
      <c r="AC306" s="35"/>
      <c r="AD306" s="35"/>
      <c r="AE306" s="35"/>
      <c r="AR306" s="185" t="s">
        <v>256</v>
      </c>
      <c r="AT306" s="185" t="s">
        <v>120</v>
      </c>
      <c r="AU306" s="185" t="s">
        <v>85</v>
      </c>
      <c r="AY306" s="18" t="s">
        <v>117</v>
      </c>
      <c r="BE306" s="186">
        <f>IF(N306="základní",J306,0)</f>
        <v>0</v>
      </c>
      <c r="BF306" s="186">
        <f>IF(N306="snížená",J306,0)</f>
        <v>0</v>
      </c>
      <c r="BG306" s="186">
        <f>IF(N306="zákl. přenesená",J306,0)</f>
        <v>0</v>
      </c>
      <c r="BH306" s="186">
        <f>IF(N306="sníž. přenesená",J306,0)</f>
        <v>0</v>
      </c>
      <c r="BI306" s="186">
        <f>IF(N306="nulová",J306,0)</f>
        <v>0</v>
      </c>
      <c r="BJ306" s="18" t="s">
        <v>83</v>
      </c>
      <c r="BK306" s="186">
        <f>ROUND(I306*H306,2)</f>
        <v>0</v>
      </c>
      <c r="BL306" s="18" t="s">
        <v>256</v>
      </c>
      <c r="BM306" s="185" t="s">
        <v>638</v>
      </c>
    </row>
    <row r="307" spans="1:65" s="2" customFormat="1" ht="48.75">
      <c r="A307" s="35"/>
      <c r="B307" s="36"/>
      <c r="C307" s="37"/>
      <c r="D307" s="194" t="s">
        <v>192</v>
      </c>
      <c r="E307" s="37"/>
      <c r="F307" s="225" t="s">
        <v>639</v>
      </c>
      <c r="G307" s="37"/>
      <c r="H307" s="37"/>
      <c r="I307" s="226"/>
      <c r="J307" s="37"/>
      <c r="K307" s="37"/>
      <c r="L307" s="40"/>
      <c r="M307" s="227"/>
      <c r="N307" s="228"/>
      <c r="O307" s="65"/>
      <c r="P307" s="65"/>
      <c r="Q307" s="65"/>
      <c r="R307" s="65"/>
      <c r="S307" s="65"/>
      <c r="T307" s="66"/>
      <c r="U307" s="35"/>
      <c r="V307" s="35"/>
      <c r="W307" s="35"/>
      <c r="X307" s="35"/>
      <c r="Y307" s="35"/>
      <c r="Z307" s="35"/>
      <c r="AA307" s="35"/>
      <c r="AB307" s="35"/>
      <c r="AC307" s="35"/>
      <c r="AD307" s="35"/>
      <c r="AE307" s="35"/>
      <c r="AT307" s="18" t="s">
        <v>192</v>
      </c>
      <c r="AU307" s="18" t="s">
        <v>85</v>
      </c>
    </row>
    <row r="308" spans="1:65" s="14" customFormat="1" ht="11.25">
      <c r="B308" s="203"/>
      <c r="C308" s="204"/>
      <c r="D308" s="194" t="s">
        <v>184</v>
      </c>
      <c r="E308" s="205" t="s">
        <v>19</v>
      </c>
      <c r="F308" s="206" t="s">
        <v>198</v>
      </c>
      <c r="G308" s="204"/>
      <c r="H308" s="207">
        <v>20.2</v>
      </c>
      <c r="I308" s="208"/>
      <c r="J308" s="204"/>
      <c r="K308" s="204"/>
      <c r="L308" s="209"/>
      <c r="M308" s="210"/>
      <c r="N308" s="211"/>
      <c r="O308" s="211"/>
      <c r="P308" s="211"/>
      <c r="Q308" s="211"/>
      <c r="R308" s="211"/>
      <c r="S308" s="211"/>
      <c r="T308" s="212"/>
      <c r="AT308" s="213" t="s">
        <v>184</v>
      </c>
      <c r="AU308" s="213" t="s">
        <v>85</v>
      </c>
      <c r="AV308" s="14" t="s">
        <v>85</v>
      </c>
      <c r="AW308" s="14" t="s">
        <v>37</v>
      </c>
      <c r="AX308" s="14" t="s">
        <v>83</v>
      </c>
      <c r="AY308" s="213" t="s">
        <v>117</v>
      </c>
    </row>
    <row r="309" spans="1:65" s="2" customFormat="1" ht="14.45" customHeight="1">
      <c r="A309" s="35"/>
      <c r="B309" s="36"/>
      <c r="C309" s="174" t="s">
        <v>640</v>
      </c>
      <c r="D309" s="174" t="s">
        <v>120</v>
      </c>
      <c r="E309" s="175" t="s">
        <v>641</v>
      </c>
      <c r="F309" s="176" t="s">
        <v>642</v>
      </c>
      <c r="G309" s="177" t="s">
        <v>182</v>
      </c>
      <c r="H309" s="178">
        <v>20.2</v>
      </c>
      <c r="I309" s="179"/>
      <c r="J309" s="180">
        <f>ROUND(I309*H309,2)</f>
        <v>0</v>
      </c>
      <c r="K309" s="176" t="s">
        <v>123</v>
      </c>
      <c r="L309" s="40"/>
      <c r="M309" s="181" t="s">
        <v>19</v>
      </c>
      <c r="N309" s="182" t="s">
        <v>46</v>
      </c>
      <c r="O309" s="65"/>
      <c r="P309" s="183">
        <f>O309*H309</f>
        <v>0</v>
      </c>
      <c r="Q309" s="183">
        <v>2.9999999999999997E-4</v>
      </c>
      <c r="R309" s="183">
        <f>Q309*H309</f>
        <v>6.0599999999999994E-3</v>
      </c>
      <c r="S309" s="183">
        <v>0</v>
      </c>
      <c r="T309" s="184">
        <f>S309*H309</f>
        <v>0</v>
      </c>
      <c r="U309" s="35"/>
      <c r="V309" s="35"/>
      <c r="W309" s="35"/>
      <c r="X309" s="35"/>
      <c r="Y309" s="35"/>
      <c r="Z309" s="35"/>
      <c r="AA309" s="35"/>
      <c r="AB309" s="35"/>
      <c r="AC309" s="35"/>
      <c r="AD309" s="35"/>
      <c r="AE309" s="35"/>
      <c r="AR309" s="185" t="s">
        <v>256</v>
      </c>
      <c r="AT309" s="185" t="s">
        <v>120</v>
      </c>
      <c r="AU309" s="185" t="s">
        <v>85</v>
      </c>
      <c r="AY309" s="18" t="s">
        <v>117</v>
      </c>
      <c r="BE309" s="186">
        <f>IF(N309="základní",J309,0)</f>
        <v>0</v>
      </c>
      <c r="BF309" s="186">
        <f>IF(N309="snížená",J309,0)</f>
        <v>0</v>
      </c>
      <c r="BG309" s="186">
        <f>IF(N309="zákl. přenesená",J309,0)</f>
        <v>0</v>
      </c>
      <c r="BH309" s="186">
        <f>IF(N309="sníž. přenesená",J309,0)</f>
        <v>0</v>
      </c>
      <c r="BI309" s="186">
        <f>IF(N309="nulová",J309,0)</f>
        <v>0</v>
      </c>
      <c r="BJ309" s="18" t="s">
        <v>83</v>
      </c>
      <c r="BK309" s="186">
        <f>ROUND(I309*H309,2)</f>
        <v>0</v>
      </c>
      <c r="BL309" s="18" t="s">
        <v>256</v>
      </c>
      <c r="BM309" s="185" t="s">
        <v>643</v>
      </c>
    </row>
    <row r="310" spans="1:65" s="2" customFormat="1" ht="48.75">
      <c r="A310" s="35"/>
      <c r="B310" s="36"/>
      <c r="C310" s="37"/>
      <c r="D310" s="194" t="s">
        <v>192</v>
      </c>
      <c r="E310" s="37"/>
      <c r="F310" s="225" t="s">
        <v>639</v>
      </c>
      <c r="G310" s="37"/>
      <c r="H310" s="37"/>
      <c r="I310" s="226"/>
      <c r="J310" s="37"/>
      <c r="K310" s="37"/>
      <c r="L310" s="40"/>
      <c r="M310" s="227"/>
      <c r="N310" s="228"/>
      <c r="O310" s="65"/>
      <c r="P310" s="65"/>
      <c r="Q310" s="65"/>
      <c r="R310" s="65"/>
      <c r="S310" s="65"/>
      <c r="T310" s="66"/>
      <c r="U310" s="35"/>
      <c r="V310" s="35"/>
      <c r="W310" s="35"/>
      <c r="X310" s="35"/>
      <c r="Y310" s="35"/>
      <c r="Z310" s="35"/>
      <c r="AA310" s="35"/>
      <c r="AB310" s="35"/>
      <c r="AC310" s="35"/>
      <c r="AD310" s="35"/>
      <c r="AE310" s="35"/>
      <c r="AT310" s="18" t="s">
        <v>192</v>
      </c>
      <c r="AU310" s="18" t="s">
        <v>85</v>
      </c>
    </row>
    <row r="311" spans="1:65" s="14" customFormat="1" ht="11.25">
      <c r="B311" s="203"/>
      <c r="C311" s="204"/>
      <c r="D311" s="194" t="s">
        <v>184</v>
      </c>
      <c r="E311" s="205" t="s">
        <v>19</v>
      </c>
      <c r="F311" s="206" t="s">
        <v>198</v>
      </c>
      <c r="G311" s="204"/>
      <c r="H311" s="207">
        <v>20.2</v>
      </c>
      <c r="I311" s="208"/>
      <c r="J311" s="204"/>
      <c r="K311" s="204"/>
      <c r="L311" s="209"/>
      <c r="M311" s="210"/>
      <c r="N311" s="211"/>
      <c r="O311" s="211"/>
      <c r="P311" s="211"/>
      <c r="Q311" s="211"/>
      <c r="R311" s="211"/>
      <c r="S311" s="211"/>
      <c r="T311" s="212"/>
      <c r="AT311" s="213" t="s">
        <v>184</v>
      </c>
      <c r="AU311" s="213" t="s">
        <v>85</v>
      </c>
      <c r="AV311" s="14" t="s">
        <v>85</v>
      </c>
      <c r="AW311" s="14" t="s">
        <v>37</v>
      </c>
      <c r="AX311" s="14" t="s">
        <v>83</v>
      </c>
      <c r="AY311" s="213" t="s">
        <v>117</v>
      </c>
    </row>
    <row r="312" spans="1:65" s="2" customFormat="1" ht="14.45" customHeight="1">
      <c r="A312" s="35"/>
      <c r="B312" s="36"/>
      <c r="C312" s="174" t="s">
        <v>644</v>
      </c>
      <c r="D312" s="174" t="s">
        <v>120</v>
      </c>
      <c r="E312" s="175" t="s">
        <v>645</v>
      </c>
      <c r="F312" s="176" t="s">
        <v>646</v>
      </c>
      <c r="G312" s="177" t="s">
        <v>182</v>
      </c>
      <c r="H312" s="178">
        <v>10.1</v>
      </c>
      <c r="I312" s="179"/>
      <c r="J312" s="180">
        <f>ROUND(I312*H312,2)</f>
        <v>0</v>
      </c>
      <c r="K312" s="176" t="s">
        <v>123</v>
      </c>
      <c r="L312" s="40"/>
      <c r="M312" s="181" t="s">
        <v>19</v>
      </c>
      <c r="N312" s="182" t="s">
        <v>46</v>
      </c>
      <c r="O312" s="65"/>
      <c r="P312" s="183">
        <f>O312*H312</f>
        <v>0</v>
      </c>
      <c r="Q312" s="183">
        <v>4.5500000000000002E-3</v>
      </c>
      <c r="R312" s="183">
        <f>Q312*H312</f>
        <v>4.5955000000000003E-2</v>
      </c>
      <c r="S312" s="183">
        <v>0</v>
      </c>
      <c r="T312" s="184">
        <f>S312*H312</f>
        <v>0</v>
      </c>
      <c r="U312" s="35"/>
      <c r="V312" s="35"/>
      <c r="W312" s="35"/>
      <c r="X312" s="35"/>
      <c r="Y312" s="35"/>
      <c r="Z312" s="35"/>
      <c r="AA312" s="35"/>
      <c r="AB312" s="35"/>
      <c r="AC312" s="35"/>
      <c r="AD312" s="35"/>
      <c r="AE312" s="35"/>
      <c r="AR312" s="185" t="s">
        <v>256</v>
      </c>
      <c r="AT312" s="185" t="s">
        <v>120</v>
      </c>
      <c r="AU312" s="185" t="s">
        <v>85</v>
      </c>
      <c r="AY312" s="18" t="s">
        <v>117</v>
      </c>
      <c r="BE312" s="186">
        <f>IF(N312="základní",J312,0)</f>
        <v>0</v>
      </c>
      <c r="BF312" s="186">
        <f>IF(N312="snížená",J312,0)</f>
        <v>0</v>
      </c>
      <c r="BG312" s="186">
        <f>IF(N312="zákl. přenesená",J312,0)</f>
        <v>0</v>
      </c>
      <c r="BH312" s="186">
        <f>IF(N312="sníž. přenesená",J312,0)</f>
        <v>0</v>
      </c>
      <c r="BI312" s="186">
        <f>IF(N312="nulová",J312,0)</f>
        <v>0</v>
      </c>
      <c r="BJ312" s="18" t="s">
        <v>83</v>
      </c>
      <c r="BK312" s="186">
        <f>ROUND(I312*H312,2)</f>
        <v>0</v>
      </c>
      <c r="BL312" s="18" t="s">
        <v>256</v>
      </c>
      <c r="BM312" s="185" t="s">
        <v>647</v>
      </c>
    </row>
    <row r="313" spans="1:65" s="2" customFormat="1" ht="48.75">
      <c r="A313" s="35"/>
      <c r="B313" s="36"/>
      <c r="C313" s="37"/>
      <c r="D313" s="194" t="s">
        <v>192</v>
      </c>
      <c r="E313" s="37"/>
      <c r="F313" s="225" t="s">
        <v>639</v>
      </c>
      <c r="G313" s="37"/>
      <c r="H313" s="37"/>
      <c r="I313" s="226"/>
      <c r="J313" s="37"/>
      <c r="K313" s="37"/>
      <c r="L313" s="40"/>
      <c r="M313" s="227"/>
      <c r="N313" s="228"/>
      <c r="O313" s="65"/>
      <c r="P313" s="65"/>
      <c r="Q313" s="65"/>
      <c r="R313" s="65"/>
      <c r="S313" s="65"/>
      <c r="T313" s="66"/>
      <c r="U313" s="35"/>
      <c r="V313" s="35"/>
      <c r="W313" s="35"/>
      <c r="X313" s="35"/>
      <c r="Y313" s="35"/>
      <c r="Z313" s="35"/>
      <c r="AA313" s="35"/>
      <c r="AB313" s="35"/>
      <c r="AC313" s="35"/>
      <c r="AD313" s="35"/>
      <c r="AE313" s="35"/>
      <c r="AT313" s="18" t="s">
        <v>192</v>
      </c>
      <c r="AU313" s="18" t="s">
        <v>85</v>
      </c>
    </row>
    <row r="314" spans="1:65" s="2" customFormat="1" ht="14.45" customHeight="1">
      <c r="A314" s="35"/>
      <c r="B314" s="36"/>
      <c r="C314" s="174" t="s">
        <v>648</v>
      </c>
      <c r="D314" s="174" t="s">
        <v>120</v>
      </c>
      <c r="E314" s="175" t="s">
        <v>649</v>
      </c>
      <c r="F314" s="176" t="s">
        <v>650</v>
      </c>
      <c r="G314" s="177" t="s">
        <v>224</v>
      </c>
      <c r="H314" s="178">
        <v>5</v>
      </c>
      <c r="I314" s="179"/>
      <c r="J314" s="180">
        <f>ROUND(I314*H314,2)</f>
        <v>0</v>
      </c>
      <c r="K314" s="176" t="s">
        <v>123</v>
      </c>
      <c r="L314" s="40"/>
      <c r="M314" s="181" t="s">
        <v>19</v>
      </c>
      <c r="N314" s="182" t="s">
        <v>46</v>
      </c>
      <c r="O314" s="65"/>
      <c r="P314" s="183">
        <f>O314*H314</f>
        <v>0</v>
      </c>
      <c r="Q314" s="183">
        <v>5.8E-4</v>
      </c>
      <c r="R314" s="183">
        <f>Q314*H314</f>
        <v>2.8999999999999998E-3</v>
      </c>
      <c r="S314" s="183">
        <v>0</v>
      </c>
      <c r="T314" s="184">
        <f>S314*H314</f>
        <v>0</v>
      </c>
      <c r="U314" s="35"/>
      <c r="V314" s="35"/>
      <c r="W314" s="35"/>
      <c r="X314" s="35"/>
      <c r="Y314" s="35"/>
      <c r="Z314" s="35"/>
      <c r="AA314" s="35"/>
      <c r="AB314" s="35"/>
      <c r="AC314" s="35"/>
      <c r="AD314" s="35"/>
      <c r="AE314" s="35"/>
      <c r="AR314" s="185" t="s">
        <v>256</v>
      </c>
      <c r="AT314" s="185" t="s">
        <v>120</v>
      </c>
      <c r="AU314" s="185" t="s">
        <v>85</v>
      </c>
      <c r="AY314" s="18" t="s">
        <v>117</v>
      </c>
      <c r="BE314" s="186">
        <f>IF(N314="základní",J314,0)</f>
        <v>0</v>
      </c>
      <c r="BF314" s="186">
        <f>IF(N314="snížená",J314,0)</f>
        <v>0</v>
      </c>
      <c r="BG314" s="186">
        <f>IF(N314="zákl. přenesená",J314,0)</f>
        <v>0</v>
      </c>
      <c r="BH314" s="186">
        <f>IF(N314="sníž. přenesená",J314,0)</f>
        <v>0</v>
      </c>
      <c r="BI314" s="186">
        <f>IF(N314="nulová",J314,0)</f>
        <v>0</v>
      </c>
      <c r="BJ314" s="18" t="s">
        <v>83</v>
      </c>
      <c r="BK314" s="186">
        <f>ROUND(I314*H314,2)</f>
        <v>0</v>
      </c>
      <c r="BL314" s="18" t="s">
        <v>256</v>
      </c>
      <c r="BM314" s="185" t="s">
        <v>651</v>
      </c>
    </row>
    <row r="315" spans="1:65" s="14" customFormat="1" ht="11.25">
      <c r="B315" s="203"/>
      <c r="C315" s="204"/>
      <c r="D315" s="194" t="s">
        <v>184</v>
      </c>
      <c r="E315" s="205" t="s">
        <v>19</v>
      </c>
      <c r="F315" s="206" t="s">
        <v>652</v>
      </c>
      <c r="G315" s="204"/>
      <c r="H315" s="207">
        <v>5</v>
      </c>
      <c r="I315" s="208"/>
      <c r="J315" s="204"/>
      <c r="K315" s="204"/>
      <c r="L315" s="209"/>
      <c r="M315" s="210"/>
      <c r="N315" s="211"/>
      <c r="O315" s="211"/>
      <c r="P315" s="211"/>
      <c r="Q315" s="211"/>
      <c r="R315" s="211"/>
      <c r="S315" s="211"/>
      <c r="T315" s="212"/>
      <c r="AT315" s="213" t="s">
        <v>184</v>
      </c>
      <c r="AU315" s="213" t="s">
        <v>85</v>
      </c>
      <c r="AV315" s="14" t="s">
        <v>85</v>
      </c>
      <c r="AW315" s="14" t="s">
        <v>37</v>
      </c>
      <c r="AX315" s="14" t="s">
        <v>83</v>
      </c>
      <c r="AY315" s="213" t="s">
        <v>117</v>
      </c>
    </row>
    <row r="316" spans="1:65" s="2" customFormat="1" ht="24.2" customHeight="1">
      <c r="A316" s="35"/>
      <c r="B316" s="36"/>
      <c r="C316" s="229" t="s">
        <v>653</v>
      </c>
      <c r="D316" s="229" t="s">
        <v>323</v>
      </c>
      <c r="E316" s="230" t="s">
        <v>654</v>
      </c>
      <c r="F316" s="231" t="s">
        <v>655</v>
      </c>
      <c r="G316" s="232" t="s">
        <v>241</v>
      </c>
      <c r="H316" s="233">
        <v>2</v>
      </c>
      <c r="I316" s="234"/>
      <c r="J316" s="235">
        <f>ROUND(I316*H316,2)</f>
        <v>0</v>
      </c>
      <c r="K316" s="231" t="s">
        <v>19</v>
      </c>
      <c r="L316" s="236"/>
      <c r="M316" s="237" t="s">
        <v>19</v>
      </c>
      <c r="N316" s="238" t="s">
        <v>46</v>
      </c>
      <c r="O316" s="65"/>
      <c r="P316" s="183">
        <f>O316*H316</f>
        <v>0</v>
      </c>
      <c r="Q316" s="183">
        <v>1.6999999999999999E-3</v>
      </c>
      <c r="R316" s="183">
        <f>Q316*H316</f>
        <v>3.3999999999999998E-3</v>
      </c>
      <c r="S316" s="183">
        <v>0</v>
      </c>
      <c r="T316" s="184">
        <f>S316*H316</f>
        <v>0</v>
      </c>
      <c r="U316" s="35"/>
      <c r="V316" s="35"/>
      <c r="W316" s="35"/>
      <c r="X316" s="35"/>
      <c r="Y316" s="35"/>
      <c r="Z316" s="35"/>
      <c r="AA316" s="35"/>
      <c r="AB316" s="35"/>
      <c r="AC316" s="35"/>
      <c r="AD316" s="35"/>
      <c r="AE316" s="35"/>
      <c r="AR316" s="185" t="s">
        <v>327</v>
      </c>
      <c r="AT316" s="185" t="s">
        <v>323</v>
      </c>
      <c r="AU316" s="185" t="s">
        <v>85</v>
      </c>
      <c r="AY316" s="18" t="s">
        <v>117</v>
      </c>
      <c r="BE316" s="186">
        <f>IF(N316="základní",J316,0)</f>
        <v>0</v>
      </c>
      <c r="BF316" s="186">
        <f>IF(N316="snížená",J316,0)</f>
        <v>0</v>
      </c>
      <c r="BG316" s="186">
        <f>IF(N316="zákl. přenesená",J316,0)</f>
        <v>0</v>
      </c>
      <c r="BH316" s="186">
        <f>IF(N316="sníž. přenesená",J316,0)</f>
        <v>0</v>
      </c>
      <c r="BI316" s="186">
        <f>IF(N316="nulová",J316,0)</f>
        <v>0</v>
      </c>
      <c r="BJ316" s="18" t="s">
        <v>83</v>
      </c>
      <c r="BK316" s="186">
        <f>ROUND(I316*H316,2)</f>
        <v>0</v>
      </c>
      <c r="BL316" s="18" t="s">
        <v>256</v>
      </c>
      <c r="BM316" s="185" t="s">
        <v>656</v>
      </c>
    </row>
    <row r="317" spans="1:65" s="14" customFormat="1" ht="11.25">
      <c r="B317" s="203"/>
      <c r="C317" s="204"/>
      <c r="D317" s="194" t="s">
        <v>184</v>
      </c>
      <c r="E317" s="204"/>
      <c r="F317" s="206" t="s">
        <v>657</v>
      </c>
      <c r="G317" s="204"/>
      <c r="H317" s="207">
        <v>2</v>
      </c>
      <c r="I317" s="208"/>
      <c r="J317" s="204"/>
      <c r="K317" s="204"/>
      <c r="L317" s="209"/>
      <c r="M317" s="210"/>
      <c r="N317" s="211"/>
      <c r="O317" s="211"/>
      <c r="P317" s="211"/>
      <c r="Q317" s="211"/>
      <c r="R317" s="211"/>
      <c r="S317" s="211"/>
      <c r="T317" s="212"/>
      <c r="AT317" s="213" t="s">
        <v>184</v>
      </c>
      <c r="AU317" s="213" t="s">
        <v>85</v>
      </c>
      <c r="AV317" s="14" t="s">
        <v>85</v>
      </c>
      <c r="AW317" s="14" t="s">
        <v>4</v>
      </c>
      <c r="AX317" s="14" t="s">
        <v>83</v>
      </c>
      <c r="AY317" s="213" t="s">
        <v>117</v>
      </c>
    </row>
    <row r="318" spans="1:65" s="2" customFormat="1" ht="24.2" customHeight="1">
      <c r="A318" s="35"/>
      <c r="B318" s="36"/>
      <c r="C318" s="174" t="s">
        <v>658</v>
      </c>
      <c r="D318" s="174" t="s">
        <v>120</v>
      </c>
      <c r="E318" s="175" t="s">
        <v>659</v>
      </c>
      <c r="F318" s="176" t="s">
        <v>660</v>
      </c>
      <c r="G318" s="177" t="s">
        <v>182</v>
      </c>
      <c r="H318" s="178">
        <v>20.2</v>
      </c>
      <c r="I318" s="179"/>
      <c r="J318" s="180">
        <f>ROUND(I318*H318,2)</f>
        <v>0</v>
      </c>
      <c r="K318" s="176" t="s">
        <v>123</v>
      </c>
      <c r="L318" s="40"/>
      <c r="M318" s="181" t="s">
        <v>19</v>
      </c>
      <c r="N318" s="182" t="s">
        <v>46</v>
      </c>
      <c r="O318" s="65"/>
      <c r="P318" s="183">
        <f>O318*H318</f>
        <v>0</v>
      </c>
      <c r="Q318" s="183">
        <v>8.9999999999999993E-3</v>
      </c>
      <c r="R318" s="183">
        <f>Q318*H318</f>
        <v>0.18179999999999999</v>
      </c>
      <c r="S318" s="183">
        <v>0</v>
      </c>
      <c r="T318" s="184">
        <f>S318*H318</f>
        <v>0</v>
      </c>
      <c r="U318" s="35"/>
      <c r="V318" s="35"/>
      <c r="W318" s="35"/>
      <c r="X318" s="35"/>
      <c r="Y318" s="35"/>
      <c r="Z318" s="35"/>
      <c r="AA318" s="35"/>
      <c r="AB318" s="35"/>
      <c r="AC318" s="35"/>
      <c r="AD318" s="35"/>
      <c r="AE318" s="35"/>
      <c r="AR318" s="185" t="s">
        <v>256</v>
      </c>
      <c r="AT318" s="185" t="s">
        <v>120</v>
      </c>
      <c r="AU318" s="185" t="s">
        <v>85</v>
      </c>
      <c r="AY318" s="18" t="s">
        <v>117</v>
      </c>
      <c r="BE318" s="186">
        <f>IF(N318="základní",J318,0)</f>
        <v>0</v>
      </c>
      <c r="BF318" s="186">
        <f>IF(N318="snížená",J318,0)</f>
        <v>0</v>
      </c>
      <c r="BG318" s="186">
        <f>IF(N318="zákl. přenesená",J318,0)</f>
        <v>0</v>
      </c>
      <c r="BH318" s="186">
        <f>IF(N318="sníž. přenesená",J318,0)</f>
        <v>0</v>
      </c>
      <c r="BI318" s="186">
        <f>IF(N318="nulová",J318,0)</f>
        <v>0</v>
      </c>
      <c r="BJ318" s="18" t="s">
        <v>83</v>
      </c>
      <c r="BK318" s="186">
        <f>ROUND(I318*H318,2)</f>
        <v>0</v>
      </c>
      <c r="BL318" s="18" t="s">
        <v>256</v>
      </c>
      <c r="BM318" s="185" t="s">
        <v>661</v>
      </c>
    </row>
    <row r="319" spans="1:65" s="2" customFormat="1" ht="29.25">
      <c r="A319" s="35"/>
      <c r="B319" s="36"/>
      <c r="C319" s="37"/>
      <c r="D319" s="194" t="s">
        <v>192</v>
      </c>
      <c r="E319" s="37"/>
      <c r="F319" s="225" t="s">
        <v>662</v>
      </c>
      <c r="G319" s="37"/>
      <c r="H319" s="37"/>
      <c r="I319" s="226"/>
      <c r="J319" s="37"/>
      <c r="K319" s="37"/>
      <c r="L319" s="40"/>
      <c r="M319" s="227"/>
      <c r="N319" s="228"/>
      <c r="O319" s="65"/>
      <c r="P319" s="65"/>
      <c r="Q319" s="65"/>
      <c r="R319" s="65"/>
      <c r="S319" s="65"/>
      <c r="T319" s="66"/>
      <c r="U319" s="35"/>
      <c r="V319" s="35"/>
      <c r="W319" s="35"/>
      <c r="X319" s="35"/>
      <c r="Y319" s="35"/>
      <c r="Z319" s="35"/>
      <c r="AA319" s="35"/>
      <c r="AB319" s="35"/>
      <c r="AC319" s="35"/>
      <c r="AD319" s="35"/>
      <c r="AE319" s="35"/>
      <c r="AT319" s="18" t="s">
        <v>192</v>
      </c>
      <c r="AU319" s="18" t="s">
        <v>85</v>
      </c>
    </row>
    <row r="320" spans="1:65" s="14" customFormat="1" ht="11.25">
      <c r="B320" s="203"/>
      <c r="C320" s="204"/>
      <c r="D320" s="194" t="s">
        <v>184</v>
      </c>
      <c r="E320" s="205" t="s">
        <v>19</v>
      </c>
      <c r="F320" s="206" t="s">
        <v>198</v>
      </c>
      <c r="G320" s="204"/>
      <c r="H320" s="207">
        <v>20.2</v>
      </c>
      <c r="I320" s="208"/>
      <c r="J320" s="204"/>
      <c r="K320" s="204"/>
      <c r="L320" s="209"/>
      <c r="M320" s="210"/>
      <c r="N320" s="211"/>
      <c r="O320" s="211"/>
      <c r="P320" s="211"/>
      <c r="Q320" s="211"/>
      <c r="R320" s="211"/>
      <c r="S320" s="211"/>
      <c r="T320" s="212"/>
      <c r="AT320" s="213" t="s">
        <v>184</v>
      </c>
      <c r="AU320" s="213" t="s">
        <v>85</v>
      </c>
      <c r="AV320" s="14" t="s">
        <v>85</v>
      </c>
      <c r="AW320" s="14" t="s">
        <v>37</v>
      </c>
      <c r="AX320" s="14" t="s">
        <v>83</v>
      </c>
      <c r="AY320" s="213" t="s">
        <v>117</v>
      </c>
    </row>
    <row r="321" spans="1:65" s="2" customFormat="1" ht="24.2" customHeight="1">
      <c r="A321" s="35"/>
      <c r="B321" s="36"/>
      <c r="C321" s="229" t="s">
        <v>663</v>
      </c>
      <c r="D321" s="229" t="s">
        <v>323</v>
      </c>
      <c r="E321" s="230" t="s">
        <v>664</v>
      </c>
      <c r="F321" s="231" t="s">
        <v>655</v>
      </c>
      <c r="G321" s="232" t="s">
        <v>182</v>
      </c>
      <c r="H321" s="233">
        <v>23.23</v>
      </c>
      <c r="I321" s="234"/>
      <c r="J321" s="235">
        <f>ROUND(I321*H321,2)</f>
        <v>0</v>
      </c>
      <c r="K321" s="231" t="s">
        <v>19</v>
      </c>
      <c r="L321" s="236"/>
      <c r="M321" s="237" t="s">
        <v>19</v>
      </c>
      <c r="N321" s="238" t="s">
        <v>46</v>
      </c>
      <c r="O321" s="65"/>
      <c r="P321" s="183">
        <f>O321*H321</f>
        <v>0</v>
      </c>
      <c r="Q321" s="183">
        <v>2.1000000000000001E-2</v>
      </c>
      <c r="R321" s="183">
        <f>Q321*H321</f>
        <v>0.48783000000000004</v>
      </c>
      <c r="S321" s="183">
        <v>0</v>
      </c>
      <c r="T321" s="184">
        <f>S321*H321</f>
        <v>0</v>
      </c>
      <c r="U321" s="35"/>
      <c r="V321" s="35"/>
      <c r="W321" s="35"/>
      <c r="X321" s="35"/>
      <c r="Y321" s="35"/>
      <c r="Z321" s="35"/>
      <c r="AA321" s="35"/>
      <c r="AB321" s="35"/>
      <c r="AC321" s="35"/>
      <c r="AD321" s="35"/>
      <c r="AE321" s="35"/>
      <c r="AR321" s="185" t="s">
        <v>327</v>
      </c>
      <c r="AT321" s="185" t="s">
        <v>323</v>
      </c>
      <c r="AU321" s="185" t="s">
        <v>85</v>
      </c>
      <c r="AY321" s="18" t="s">
        <v>117</v>
      </c>
      <c r="BE321" s="186">
        <f>IF(N321="základní",J321,0)</f>
        <v>0</v>
      </c>
      <c r="BF321" s="186">
        <f>IF(N321="snížená",J321,0)</f>
        <v>0</v>
      </c>
      <c r="BG321" s="186">
        <f>IF(N321="zákl. přenesená",J321,0)</f>
        <v>0</v>
      </c>
      <c r="BH321" s="186">
        <f>IF(N321="sníž. přenesená",J321,0)</f>
        <v>0</v>
      </c>
      <c r="BI321" s="186">
        <f>IF(N321="nulová",J321,0)</f>
        <v>0</v>
      </c>
      <c r="BJ321" s="18" t="s">
        <v>83</v>
      </c>
      <c r="BK321" s="186">
        <f>ROUND(I321*H321,2)</f>
        <v>0</v>
      </c>
      <c r="BL321" s="18" t="s">
        <v>256</v>
      </c>
      <c r="BM321" s="185" t="s">
        <v>665</v>
      </c>
    </row>
    <row r="322" spans="1:65" s="14" customFormat="1" ht="11.25">
      <c r="B322" s="203"/>
      <c r="C322" s="204"/>
      <c r="D322" s="194" t="s">
        <v>184</v>
      </c>
      <c r="E322" s="204"/>
      <c r="F322" s="206" t="s">
        <v>666</v>
      </c>
      <c r="G322" s="204"/>
      <c r="H322" s="207">
        <v>23.23</v>
      </c>
      <c r="I322" s="208"/>
      <c r="J322" s="204"/>
      <c r="K322" s="204"/>
      <c r="L322" s="209"/>
      <c r="M322" s="210"/>
      <c r="N322" s="211"/>
      <c r="O322" s="211"/>
      <c r="P322" s="211"/>
      <c r="Q322" s="211"/>
      <c r="R322" s="211"/>
      <c r="S322" s="211"/>
      <c r="T322" s="212"/>
      <c r="AT322" s="213" t="s">
        <v>184</v>
      </c>
      <c r="AU322" s="213" t="s">
        <v>85</v>
      </c>
      <c r="AV322" s="14" t="s">
        <v>85</v>
      </c>
      <c r="AW322" s="14" t="s">
        <v>4</v>
      </c>
      <c r="AX322" s="14" t="s">
        <v>83</v>
      </c>
      <c r="AY322" s="213" t="s">
        <v>117</v>
      </c>
    </row>
    <row r="323" spans="1:65" s="2" customFormat="1" ht="14.45" customHeight="1">
      <c r="A323" s="35"/>
      <c r="B323" s="36"/>
      <c r="C323" s="174" t="s">
        <v>667</v>
      </c>
      <c r="D323" s="174" t="s">
        <v>120</v>
      </c>
      <c r="E323" s="175" t="s">
        <v>668</v>
      </c>
      <c r="F323" s="176" t="s">
        <v>669</v>
      </c>
      <c r="G323" s="177" t="s">
        <v>224</v>
      </c>
      <c r="H323" s="178">
        <v>28.8</v>
      </c>
      <c r="I323" s="179"/>
      <c r="J323" s="180">
        <f>ROUND(I323*H323,2)</f>
        <v>0</v>
      </c>
      <c r="K323" s="176" t="s">
        <v>123</v>
      </c>
      <c r="L323" s="40"/>
      <c r="M323" s="181" t="s">
        <v>19</v>
      </c>
      <c r="N323" s="182" t="s">
        <v>46</v>
      </c>
      <c r="O323" s="65"/>
      <c r="P323" s="183">
        <f>O323*H323</f>
        <v>0</v>
      </c>
      <c r="Q323" s="183">
        <v>3.0000000000000001E-5</v>
      </c>
      <c r="R323" s="183">
        <f>Q323*H323</f>
        <v>8.6400000000000008E-4</v>
      </c>
      <c r="S323" s="183">
        <v>0</v>
      </c>
      <c r="T323" s="184">
        <f>S323*H323</f>
        <v>0</v>
      </c>
      <c r="U323" s="35"/>
      <c r="V323" s="35"/>
      <c r="W323" s="35"/>
      <c r="X323" s="35"/>
      <c r="Y323" s="35"/>
      <c r="Z323" s="35"/>
      <c r="AA323" s="35"/>
      <c r="AB323" s="35"/>
      <c r="AC323" s="35"/>
      <c r="AD323" s="35"/>
      <c r="AE323" s="35"/>
      <c r="AR323" s="185" t="s">
        <v>256</v>
      </c>
      <c r="AT323" s="185" t="s">
        <v>120</v>
      </c>
      <c r="AU323" s="185" t="s">
        <v>85</v>
      </c>
      <c r="AY323" s="18" t="s">
        <v>117</v>
      </c>
      <c r="BE323" s="186">
        <f>IF(N323="základní",J323,0)</f>
        <v>0</v>
      </c>
      <c r="BF323" s="186">
        <f>IF(N323="snížená",J323,0)</f>
        <v>0</v>
      </c>
      <c r="BG323" s="186">
        <f>IF(N323="zákl. přenesená",J323,0)</f>
        <v>0</v>
      </c>
      <c r="BH323" s="186">
        <f>IF(N323="sníž. přenesená",J323,0)</f>
        <v>0</v>
      </c>
      <c r="BI323" s="186">
        <f>IF(N323="nulová",J323,0)</f>
        <v>0</v>
      </c>
      <c r="BJ323" s="18" t="s">
        <v>83</v>
      </c>
      <c r="BK323" s="186">
        <f>ROUND(I323*H323,2)</f>
        <v>0</v>
      </c>
      <c r="BL323" s="18" t="s">
        <v>256</v>
      </c>
      <c r="BM323" s="185" t="s">
        <v>670</v>
      </c>
    </row>
    <row r="324" spans="1:65" s="2" customFormat="1" ht="48.75">
      <c r="A324" s="35"/>
      <c r="B324" s="36"/>
      <c r="C324" s="37"/>
      <c r="D324" s="194" t="s">
        <v>192</v>
      </c>
      <c r="E324" s="37"/>
      <c r="F324" s="225" t="s">
        <v>671</v>
      </c>
      <c r="G324" s="37"/>
      <c r="H324" s="37"/>
      <c r="I324" s="226"/>
      <c r="J324" s="37"/>
      <c r="K324" s="37"/>
      <c r="L324" s="40"/>
      <c r="M324" s="227"/>
      <c r="N324" s="228"/>
      <c r="O324" s="65"/>
      <c r="P324" s="65"/>
      <c r="Q324" s="65"/>
      <c r="R324" s="65"/>
      <c r="S324" s="65"/>
      <c r="T324" s="66"/>
      <c r="U324" s="35"/>
      <c r="V324" s="35"/>
      <c r="W324" s="35"/>
      <c r="X324" s="35"/>
      <c r="Y324" s="35"/>
      <c r="Z324" s="35"/>
      <c r="AA324" s="35"/>
      <c r="AB324" s="35"/>
      <c r="AC324" s="35"/>
      <c r="AD324" s="35"/>
      <c r="AE324" s="35"/>
      <c r="AT324" s="18" t="s">
        <v>192</v>
      </c>
      <c r="AU324" s="18" t="s">
        <v>85</v>
      </c>
    </row>
    <row r="325" spans="1:65" s="14" customFormat="1" ht="11.25">
      <c r="B325" s="203"/>
      <c r="C325" s="204"/>
      <c r="D325" s="194" t="s">
        <v>184</v>
      </c>
      <c r="E325" s="205" t="s">
        <v>19</v>
      </c>
      <c r="F325" s="206" t="s">
        <v>672</v>
      </c>
      <c r="G325" s="204"/>
      <c r="H325" s="207">
        <v>28.8</v>
      </c>
      <c r="I325" s="208"/>
      <c r="J325" s="204"/>
      <c r="K325" s="204"/>
      <c r="L325" s="209"/>
      <c r="M325" s="210"/>
      <c r="N325" s="211"/>
      <c r="O325" s="211"/>
      <c r="P325" s="211"/>
      <c r="Q325" s="211"/>
      <c r="R325" s="211"/>
      <c r="S325" s="211"/>
      <c r="T325" s="212"/>
      <c r="AT325" s="213" t="s">
        <v>184</v>
      </c>
      <c r="AU325" s="213" t="s">
        <v>85</v>
      </c>
      <c r="AV325" s="14" t="s">
        <v>85</v>
      </c>
      <c r="AW325" s="14" t="s">
        <v>37</v>
      </c>
      <c r="AX325" s="14" t="s">
        <v>83</v>
      </c>
      <c r="AY325" s="213" t="s">
        <v>117</v>
      </c>
    </row>
    <row r="326" spans="1:65" s="2" customFormat="1" ht="14.45" customHeight="1">
      <c r="A326" s="35"/>
      <c r="B326" s="36"/>
      <c r="C326" s="174" t="s">
        <v>673</v>
      </c>
      <c r="D326" s="174" t="s">
        <v>120</v>
      </c>
      <c r="E326" s="175" t="s">
        <v>674</v>
      </c>
      <c r="F326" s="176" t="s">
        <v>675</v>
      </c>
      <c r="G326" s="177" t="s">
        <v>224</v>
      </c>
      <c r="H326" s="178">
        <v>28.8</v>
      </c>
      <c r="I326" s="179"/>
      <c r="J326" s="180">
        <f>ROUND(I326*H326,2)</f>
        <v>0</v>
      </c>
      <c r="K326" s="176" t="s">
        <v>123</v>
      </c>
      <c r="L326" s="40"/>
      <c r="M326" s="181" t="s">
        <v>19</v>
      </c>
      <c r="N326" s="182" t="s">
        <v>46</v>
      </c>
      <c r="O326" s="65"/>
      <c r="P326" s="183">
        <f>O326*H326</f>
        <v>0</v>
      </c>
      <c r="Q326" s="183">
        <v>2.0000000000000002E-5</v>
      </c>
      <c r="R326" s="183">
        <f>Q326*H326</f>
        <v>5.7600000000000001E-4</v>
      </c>
      <c r="S326" s="183">
        <v>0</v>
      </c>
      <c r="T326" s="184">
        <f>S326*H326</f>
        <v>0</v>
      </c>
      <c r="U326" s="35"/>
      <c r="V326" s="35"/>
      <c r="W326" s="35"/>
      <c r="X326" s="35"/>
      <c r="Y326" s="35"/>
      <c r="Z326" s="35"/>
      <c r="AA326" s="35"/>
      <c r="AB326" s="35"/>
      <c r="AC326" s="35"/>
      <c r="AD326" s="35"/>
      <c r="AE326" s="35"/>
      <c r="AR326" s="185" t="s">
        <v>256</v>
      </c>
      <c r="AT326" s="185" t="s">
        <v>120</v>
      </c>
      <c r="AU326" s="185" t="s">
        <v>85</v>
      </c>
      <c r="AY326" s="18" t="s">
        <v>117</v>
      </c>
      <c r="BE326" s="186">
        <f>IF(N326="základní",J326,0)</f>
        <v>0</v>
      </c>
      <c r="BF326" s="186">
        <f>IF(N326="snížená",J326,0)</f>
        <v>0</v>
      </c>
      <c r="BG326" s="186">
        <f>IF(N326="zákl. přenesená",J326,0)</f>
        <v>0</v>
      </c>
      <c r="BH326" s="186">
        <f>IF(N326="sníž. přenesená",J326,0)</f>
        <v>0</v>
      </c>
      <c r="BI326" s="186">
        <f>IF(N326="nulová",J326,0)</f>
        <v>0</v>
      </c>
      <c r="BJ326" s="18" t="s">
        <v>83</v>
      </c>
      <c r="BK326" s="186">
        <f>ROUND(I326*H326,2)</f>
        <v>0</v>
      </c>
      <c r="BL326" s="18" t="s">
        <v>256</v>
      </c>
      <c r="BM326" s="185" t="s">
        <v>676</v>
      </c>
    </row>
    <row r="327" spans="1:65" s="2" customFormat="1" ht="48.75">
      <c r="A327" s="35"/>
      <c r="B327" s="36"/>
      <c r="C327" s="37"/>
      <c r="D327" s="194" t="s">
        <v>192</v>
      </c>
      <c r="E327" s="37"/>
      <c r="F327" s="225" t="s">
        <v>671</v>
      </c>
      <c r="G327" s="37"/>
      <c r="H327" s="37"/>
      <c r="I327" s="226"/>
      <c r="J327" s="37"/>
      <c r="K327" s="37"/>
      <c r="L327" s="40"/>
      <c r="M327" s="227"/>
      <c r="N327" s="228"/>
      <c r="O327" s="65"/>
      <c r="P327" s="65"/>
      <c r="Q327" s="65"/>
      <c r="R327" s="65"/>
      <c r="S327" s="65"/>
      <c r="T327" s="66"/>
      <c r="U327" s="35"/>
      <c r="V327" s="35"/>
      <c r="W327" s="35"/>
      <c r="X327" s="35"/>
      <c r="Y327" s="35"/>
      <c r="Z327" s="35"/>
      <c r="AA327" s="35"/>
      <c r="AB327" s="35"/>
      <c r="AC327" s="35"/>
      <c r="AD327" s="35"/>
      <c r="AE327" s="35"/>
      <c r="AT327" s="18" t="s">
        <v>192</v>
      </c>
      <c r="AU327" s="18" t="s">
        <v>85</v>
      </c>
    </row>
    <row r="328" spans="1:65" s="2" customFormat="1" ht="24.2" customHeight="1">
      <c r="A328" s="35"/>
      <c r="B328" s="36"/>
      <c r="C328" s="174" t="s">
        <v>677</v>
      </c>
      <c r="D328" s="174" t="s">
        <v>120</v>
      </c>
      <c r="E328" s="175" t="s">
        <v>678</v>
      </c>
      <c r="F328" s="176" t="s">
        <v>679</v>
      </c>
      <c r="G328" s="177" t="s">
        <v>271</v>
      </c>
      <c r="H328" s="178">
        <v>0.72899999999999998</v>
      </c>
      <c r="I328" s="179"/>
      <c r="J328" s="180">
        <f>ROUND(I328*H328,2)</f>
        <v>0</v>
      </c>
      <c r="K328" s="176" t="s">
        <v>123</v>
      </c>
      <c r="L328" s="40"/>
      <c r="M328" s="181" t="s">
        <v>19</v>
      </c>
      <c r="N328" s="182" t="s">
        <v>46</v>
      </c>
      <c r="O328" s="65"/>
      <c r="P328" s="183">
        <f>O328*H328</f>
        <v>0</v>
      </c>
      <c r="Q328" s="183">
        <v>0</v>
      </c>
      <c r="R328" s="183">
        <f>Q328*H328</f>
        <v>0</v>
      </c>
      <c r="S328" s="183">
        <v>0</v>
      </c>
      <c r="T328" s="184">
        <f>S328*H328</f>
        <v>0</v>
      </c>
      <c r="U328" s="35"/>
      <c r="V328" s="35"/>
      <c r="W328" s="35"/>
      <c r="X328" s="35"/>
      <c r="Y328" s="35"/>
      <c r="Z328" s="35"/>
      <c r="AA328" s="35"/>
      <c r="AB328" s="35"/>
      <c r="AC328" s="35"/>
      <c r="AD328" s="35"/>
      <c r="AE328" s="35"/>
      <c r="AR328" s="185" t="s">
        <v>256</v>
      </c>
      <c r="AT328" s="185" t="s">
        <v>120</v>
      </c>
      <c r="AU328" s="185" t="s">
        <v>85</v>
      </c>
      <c r="AY328" s="18" t="s">
        <v>117</v>
      </c>
      <c r="BE328" s="186">
        <f>IF(N328="základní",J328,0)</f>
        <v>0</v>
      </c>
      <c r="BF328" s="186">
        <f>IF(N328="snížená",J328,0)</f>
        <v>0</v>
      </c>
      <c r="BG328" s="186">
        <f>IF(N328="zákl. přenesená",J328,0)</f>
        <v>0</v>
      </c>
      <c r="BH328" s="186">
        <f>IF(N328="sníž. přenesená",J328,0)</f>
        <v>0</v>
      </c>
      <c r="BI328" s="186">
        <f>IF(N328="nulová",J328,0)</f>
        <v>0</v>
      </c>
      <c r="BJ328" s="18" t="s">
        <v>83</v>
      </c>
      <c r="BK328" s="186">
        <f>ROUND(I328*H328,2)</f>
        <v>0</v>
      </c>
      <c r="BL328" s="18" t="s">
        <v>256</v>
      </c>
      <c r="BM328" s="185" t="s">
        <v>680</v>
      </c>
    </row>
    <row r="329" spans="1:65" s="2" customFormat="1" ht="78">
      <c r="A329" s="35"/>
      <c r="B329" s="36"/>
      <c r="C329" s="37"/>
      <c r="D329" s="194" t="s">
        <v>192</v>
      </c>
      <c r="E329" s="37"/>
      <c r="F329" s="225" t="s">
        <v>334</v>
      </c>
      <c r="G329" s="37"/>
      <c r="H329" s="37"/>
      <c r="I329" s="226"/>
      <c r="J329" s="37"/>
      <c r="K329" s="37"/>
      <c r="L329" s="40"/>
      <c r="M329" s="227"/>
      <c r="N329" s="228"/>
      <c r="O329" s="65"/>
      <c r="P329" s="65"/>
      <c r="Q329" s="65"/>
      <c r="R329" s="65"/>
      <c r="S329" s="65"/>
      <c r="T329" s="66"/>
      <c r="U329" s="35"/>
      <c r="V329" s="35"/>
      <c r="W329" s="35"/>
      <c r="X329" s="35"/>
      <c r="Y329" s="35"/>
      <c r="Z329" s="35"/>
      <c r="AA329" s="35"/>
      <c r="AB329" s="35"/>
      <c r="AC329" s="35"/>
      <c r="AD329" s="35"/>
      <c r="AE329" s="35"/>
      <c r="AT329" s="18" t="s">
        <v>192</v>
      </c>
      <c r="AU329" s="18" t="s">
        <v>85</v>
      </c>
    </row>
    <row r="330" spans="1:65" s="12" customFormat="1" ht="22.9" customHeight="1">
      <c r="B330" s="158"/>
      <c r="C330" s="159"/>
      <c r="D330" s="160" t="s">
        <v>74</v>
      </c>
      <c r="E330" s="172" t="s">
        <v>681</v>
      </c>
      <c r="F330" s="172" t="s">
        <v>682</v>
      </c>
      <c r="G330" s="159"/>
      <c r="H330" s="159"/>
      <c r="I330" s="162"/>
      <c r="J330" s="173">
        <f>BK330</f>
        <v>0</v>
      </c>
      <c r="K330" s="159"/>
      <c r="L330" s="164"/>
      <c r="M330" s="165"/>
      <c r="N330" s="166"/>
      <c r="O330" s="166"/>
      <c r="P330" s="167">
        <f>SUM(P331:P351)</f>
        <v>0</v>
      </c>
      <c r="Q330" s="166"/>
      <c r="R330" s="167">
        <f>SUM(R331:R351)</f>
        <v>0.98008500000000009</v>
      </c>
      <c r="S330" s="166"/>
      <c r="T330" s="168">
        <f>SUM(T331:T351)</f>
        <v>0</v>
      </c>
      <c r="AR330" s="169" t="s">
        <v>85</v>
      </c>
      <c r="AT330" s="170" t="s">
        <v>74</v>
      </c>
      <c r="AU330" s="170" t="s">
        <v>83</v>
      </c>
      <c r="AY330" s="169" t="s">
        <v>117</v>
      </c>
      <c r="BK330" s="171">
        <f>SUM(BK331:BK351)</f>
        <v>0</v>
      </c>
    </row>
    <row r="331" spans="1:65" s="2" customFormat="1" ht="14.45" customHeight="1">
      <c r="A331" s="35"/>
      <c r="B331" s="36"/>
      <c r="C331" s="174" t="s">
        <v>683</v>
      </c>
      <c r="D331" s="174" t="s">
        <v>120</v>
      </c>
      <c r="E331" s="175" t="s">
        <v>684</v>
      </c>
      <c r="F331" s="176" t="s">
        <v>685</v>
      </c>
      <c r="G331" s="177" t="s">
        <v>182</v>
      </c>
      <c r="H331" s="178">
        <v>29.3</v>
      </c>
      <c r="I331" s="179"/>
      <c r="J331" s="180">
        <f>ROUND(I331*H331,2)</f>
        <v>0</v>
      </c>
      <c r="K331" s="176" t="s">
        <v>123</v>
      </c>
      <c r="L331" s="40"/>
      <c r="M331" s="181" t="s">
        <v>19</v>
      </c>
      <c r="N331" s="182" t="s">
        <v>46</v>
      </c>
      <c r="O331" s="65"/>
      <c r="P331" s="183">
        <f>O331*H331</f>
        <v>0</v>
      </c>
      <c r="Q331" s="183">
        <v>0</v>
      </c>
      <c r="R331" s="183">
        <f>Q331*H331</f>
        <v>0</v>
      </c>
      <c r="S331" s="183">
        <v>0</v>
      </c>
      <c r="T331" s="184">
        <f>S331*H331</f>
        <v>0</v>
      </c>
      <c r="U331" s="35"/>
      <c r="V331" s="35"/>
      <c r="W331" s="35"/>
      <c r="X331" s="35"/>
      <c r="Y331" s="35"/>
      <c r="Z331" s="35"/>
      <c r="AA331" s="35"/>
      <c r="AB331" s="35"/>
      <c r="AC331" s="35"/>
      <c r="AD331" s="35"/>
      <c r="AE331" s="35"/>
      <c r="AR331" s="185" t="s">
        <v>256</v>
      </c>
      <c r="AT331" s="185" t="s">
        <v>120</v>
      </c>
      <c r="AU331" s="185" t="s">
        <v>85</v>
      </c>
      <c r="AY331" s="18" t="s">
        <v>117</v>
      </c>
      <c r="BE331" s="186">
        <f>IF(N331="základní",J331,0)</f>
        <v>0</v>
      </c>
      <c r="BF331" s="186">
        <f>IF(N331="snížená",J331,0)</f>
        <v>0</v>
      </c>
      <c r="BG331" s="186">
        <f>IF(N331="zákl. přenesená",J331,0)</f>
        <v>0</v>
      </c>
      <c r="BH331" s="186">
        <f>IF(N331="sníž. přenesená",J331,0)</f>
        <v>0</v>
      </c>
      <c r="BI331" s="186">
        <f>IF(N331="nulová",J331,0)</f>
        <v>0</v>
      </c>
      <c r="BJ331" s="18" t="s">
        <v>83</v>
      </c>
      <c r="BK331" s="186">
        <f>ROUND(I331*H331,2)</f>
        <v>0</v>
      </c>
      <c r="BL331" s="18" t="s">
        <v>256</v>
      </c>
      <c r="BM331" s="185" t="s">
        <v>686</v>
      </c>
    </row>
    <row r="332" spans="1:65" s="2" customFormat="1" ht="68.25">
      <c r="A332" s="35"/>
      <c r="B332" s="36"/>
      <c r="C332" s="37"/>
      <c r="D332" s="194" t="s">
        <v>192</v>
      </c>
      <c r="E332" s="37"/>
      <c r="F332" s="225" t="s">
        <v>687</v>
      </c>
      <c r="G332" s="37"/>
      <c r="H332" s="37"/>
      <c r="I332" s="226"/>
      <c r="J332" s="37"/>
      <c r="K332" s="37"/>
      <c r="L332" s="40"/>
      <c r="M332" s="227"/>
      <c r="N332" s="228"/>
      <c r="O332" s="65"/>
      <c r="P332" s="65"/>
      <c r="Q332" s="65"/>
      <c r="R332" s="65"/>
      <c r="S332" s="65"/>
      <c r="T332" s="66"/>
      <c r="U332" s="35"/>
      <c r="V332" s="35"/>
      <c r="W332" s="35"/>
      <c r="X332" s="35"/>
      <c r="Y332" s="35"/>
      <c r="Z332" s="35"/>
      <c r="AA332" s="35"/>
      <c r="AB332" s="35"/>
      <c r="AC332" s="35"/>
      <c r="AD332" s="35"/>
      <c r="AE332" s="35"/>
      <c r="AT332" s="18" t="s">
        <v>192</v>
      </c>
      <c r="AU332" s="18" t="s">
        <v>85</v>
      </c>
    </row>
    <row r="333" spans="1:65" s="13" customFormat="1" ht="11.25">
      <c r="B333" s="192"/>
      <c r="C333" s="193"/>
      <c r="D333" s="194" t="s">
        <v>184</v>
      </c>
      <c r="E333" s="195" t="s">
        <v>19</v>
      </c>
      <c r="F333" s="196" t="s">
        <v>185</v>
      </c>
      <c r="G333" s="193"/>
      <c r="H333" s="195" t="s">
        <v>19</v>
      </c>
      <c r="I333" s="197"/>
      <c r="J333" s="193"/>
      <c r="K333" s="193"/>
      <c r="L333" s="198"/>
      <c r="M333" s="199"/>
      <c r="N333" s="200"/>
      <c r="O333" s="200"/>
      <c r="P333" s="200"/>
      <c r="Q333" s="200"/>
      <c r="R333" s="200"/>
      <c r="S333" s="200"/>
      <c r="T333" s="201"/>
      <c r="AT333" s="202" t="s">
        <v>184</v>
      </c>
      <c r="AU333" s="202" t="s">
        <v>85</v>
      </c>
      <c r="AV333" s="13" t="s">
        <v>83</v>
      </c>
      <c r="AW333" s="13" t="s">
        <v>37</v>
      </c>
      <c r="AX333" s="13" t="s">
        <v>75</v>
      </c>
      <c r="AY333" s="202" t="s">
        <v>117</v>
      </c>
    </row>
    <row r="334" spans="1:65" s="14" customFormat="1" ht="11.25">
      <c r="B334" s="203"/>
      <c r="C334" s="204"/>
      <c r="D334" s="194" t="s">
        <v>184</v>
      </c>
      <c r="E334" s="205" t="s">
        <v>19</v>
      </c>
      <c r="F334" s="206" t="s">
        <v>688</v>
      </c>
      <c r="G334" s="204"/>
      <c r="H334" s="207">
        <v>14.65</v>
      </c>
      <c r="I334" s="208"/>
      <c r="J334" s="204"/>
      <c r="K334" s="204"/>
      <c r="L334" s="209"/>
      <c r="M334" s="210"/>
      <c r="N334" s="211"/>
      <c r="O334" s="211"/>
      <c r="P334" s="211"/>
      <c r="Q334" s="211"/>
      <c r="R334" s="211"/>
      <c r="S334" s="211"/>
      <c r="T334" s="212"/>
      <c r="AT334" s="213" t="s">
        <v>184</v>
      </c>
      <c r="AU334" s="213" t="s">
        <v>85</v>
      </c>
      <c r="AV334" s="14" t="s">
        <v>85</v>
      </c>
      <c r="AW334" s="14" t="s">
        <v>37</v>
      </c>
      <c r="AX334" s="14" t="s">
        <v>75</v>
      </c>
      <c r="AY334" s="213" t="s">
        <v>117</v>
      </c>
    </row>
    <row r="335" spans="1:65" s="13" customFormat="1" ht="11.25">
      <c r="B335" s="192"/>
      <c r="C335" s="193"/>
      <c r="D335" s="194" t="s">
        <v>184</v>
      </c>
      <c r="E335" s="195" t="s">
        <v>19</v>
      </c>
      <c r="F335" s="196" t="s">
        <v>187</v>
      </c>
      <c r="G335" s="193"/>
      <c r="H335" s="195" t="s">
        <v>19</v>
      </c>
      <c r="I335" s="197"/>
      <c r="J335" s="193"/>
      <c r="K335" s="193"/>
      <c r="L335" s="198"/>
      <c r="M335" s="199"/>
      <c r="N335" s="200"/>
      <c r="O335" s="200"/>
      <c r="P335" s="200"/>
      <c r="Q335" s="200"/>
      <c r="R335" s="200"/>
      <c r="S335" s="200"/>
      <c r="T335" s="201"/>
      <c r="AT335" s="202" t="s">
        <v>184</v>
      </c>
      <c r="AU335" s="202" t="s">
        <v>85</v>
      </c>
      <c r="AV335" s="13" t="s">
        <v>83</v>
      </c>
      <c r="AW335" s="13" t="s">
        <v>37</v>
      </c>
      <c r="AX335" s="13" t="s">
        <v>75</v>
      </c>
      <c r="AY335" s="202" t="s">
        <v>117</v>
      </c>
    </row>
    <row r="336" spans="1:65" s="14" customFormat="1" ht="11.25">
      <c r="B336" s="203"/>
      <c r="C336" s="204"/>
      <c r="D336" s="194" t="s">
        <v>184</v>
      </c>
      <c r="E336" s="205" t="s">
        <v>19</v>
      </c>
      <c r="F336" s="206" t="s">
        <v>688</v>
      </c>
      <c r="G336" s="204"/>
      <c r="H336" s="207">
        <v>14.65</v>
      </c>
      <c r="I336" s="208"/>
      <c r="J336" s="204"/>
      <c r="K336" s="204"/>
      <c r="L336" s="209"/>
      <c r="M336" s="210"/>
      <c r="N336" s="211"/>
      <c r="O336" s="211"/>
      <c r="P336" s="211"/>
      <c r="Q336" s="211"/>
      <c r="R336" s="211"/>
      <c r="S336" s="211"/>
      <c r="T336" s="212"/>
      <c r="AT336" s="213" t="s">
        <v>184</v>
      </c>
      <c r="AU336" s="213" t="s">
        <v>85</v>
      </c>
      <c r="AV336" s="14" t="s">
        <v>85</v>
      </c>
      <c r="AW336" s="14" t="s">
        <v>37</v>
      </c>
      <c r="AX336" s="14" t="s">
        <v>75</v>
      </c>
      <c r="AY336" s="213" t="s">
        <v>117</v>
      </c>
    </row>
    <row r="337" spans="1:65" s="15" customFormat="1" ht="11.25">
      <c r="B337" s="214"/>
      <c r="C337" s="215"/>
      <c r="D337" s="194" t="s">
        <v>184</v>
      </c>
      <c r="E337" s="216" t="s">
        <v>19</v>
      </c>
      <c r="F337" s="217" t="s">
        <v>188</v>
      </c>
      <c r="G337" s="215"/>
      <c r="H337" s="218">
        <v>29.3</v>
      </c>
      <c r="I337" s="219"/>
      <c r="J337" s="215"/>
      <c r="K337" s="215"/>
      <c r="L337" s="220"/>
      <c r="M337" s="221"/>
      <c r="N337" s="222"/>
      <c r="O337" s="222"/>
      <c r="P337" s="222"/>
      <c r="Q337" s="222"/>
      <c r="R337" s="222"/>
      <c r="S337" s="222"/>
      <c r="T337" s="223"/>
      <c r="AT337" s="224" t="s">
        <v>184</v>
      </c>
      <c r="AU337" s="224" t="s">
        <v>85</v>
      </c>
      <c r="AV337" s="15" t="s">
        <v>134</v>
      </c>
      <c r="AW337" s="15" t="s">
        <v>37</v>
      </c>
      <c r="AX337" s="15" t="s">
        <v>83</v>
      </c>
      <c r="AY337" s="224" t="s">
        <v>117</v>
      </c>
    </row>
    <row r="338" spans="1:65" s="2" customFormat="1" ht="14.45" customHeight="1">
      <c r="A338" s="35"/>
      <c r="B338" s="36"/>
      <c r="C338" s="174" t="s">
        <v>689</v>
      </c>
      <c r="D338" s="174" t="s">
        <v>120</v>
      </c>
      <c r="E338" s="175" t="s">
        <v>690</v>
      </c>
      <c r="F338" s="176" t="s">
        <v>691</v>
      </c>
      <c r="G338" s="177" t="s">
        <v>182</v>
      </c>
      <c r="H338" s="178">
        <v>29.3</v>
      </c>
      <c r="I338" s="179"/>
      <c r="J338" s="180">
        <f>ROUND(I338*H338,2)</f>
        <v>0</v>
      </c>
      <c r="K338" s="176" t="s">
        <v>123</v>
      </c>
      <c r="L338" s="40"/>
      <c r="M338" s="181" t="s">
        <v>19</v>
      </c>
      <c r="N338" s="182" t="s">
        <v>46</v>
      </c>
      <c r="O338" s="65"/>
      <c r="P338" s="183">
        <f>O338*H338</f>
        <v>0</v>
      </c>
      <c r="Q338" s="183">
        <v>2.9999999999999997E-4</v>
      </c>
      <c r="R338" s="183">
        <f>Q338*H338</f>
        <v>8.7899999999999992E-3</v>
      </c>
      <c r="S338" s="183">
        <v>0</v>
      </c>
      <c r="T338" s="184">
        <f>S338*H338</f>
        <v>0</v>
      </c>
      <c r="U338" s="35"/>
      <c r="V338" s="35"/>
      <c r="W338" s="35"/>
      <c r="X338" s="35"/>
      <c r="Y338" s="35"/>
      <c r="Z338" s="35"/>
      <c r="AA338" s="35"/>
      <c r="AB338" s="35"/>
      <c r="AC338" s="35"/>
      <c r="AD338" s="35"/>
      <c r="AE338" s="35"/>
      <c r="AR338" s="185" t="s">
        <v>256</v>
      </c>
      <c r="AT338" s="185" t="s">
        <v>120</v>
      </c>
      <c r="AU338" s="185" t="s">
        <v>85</v>
      </c>
      <c r="AY338" s="18" t="s">
        <v>117</v>
      </c>
      <c r="BE338" s="186">
        <f>IF(N338="základní",J338,0)</f>
        <v>0</v>
      </c>
      <c r="BF338" s="186">
        <f>IF(N338="snížená",J338,0)</f>
        <v>0</v>
      </c>
      <c r="BG338" s="186">
        <f>IF(N338="zákl. přenesená",J338,0)</f>
        <v>0</v>
      </c>
      <c r="BH338" s="186">
        <f>IF(N338="sníž. přenesená",J338,0)</f>
        <v>0</v>
      </c>
      <c r="BI338" s="186">
        <f>IF(N338="nulová",J338,0)</f>
        <v>0</v>
      </c>
      <c r="BJ338" s="18" t="s">
        <v>83</v>
      </c>
      <c r="BK338" s="186">
        <f>ROUND(I338*H338,2)</f>
        <v>0</v>
      </c>
      <c r="BL338" s="18" t="s">
        <v>256</v>
      </c>
      <c r="BM338" s="185" t="s">
        <v>692</v>
      </c>
    </row>
    <row r="339" spans="1:65" s="2" customFormat="1" ht="68.25">
      <c r="A339" s="35"/>
      <c r="B339" s="36"/>
      <c r="C339" s="37"/>
      <c r="D339" s="194" t="s">
        <v>192</v>
      </c>
      <c r="E339" s="37"/>
      <c r="F339" s="225" t="s">
        <v>687</v>
      </c>
      <c r="G339" s="37"/>
      <c r="H339" s="37"/>
      <c r="I339" s="226"/>
      <c r="J339" s="37"/>
      <c r="K339" s="37"/>
      <c r="L339" s="40"/>
      <c r="M339" s="227"/>
      <c r="N339" s="228"/>
      <c r="O339" s="65"/>
      <c r="P339" s="65"/>
      <c r="Q339" s="65"/>
      <c r="R339" s="65"/>
      <c r="S339" s="65"/>
      <c r="T339" s="66"/>
      <c r="U339" s="35"/>
      <c r="V339" s="35"/>
      <c r="W339" s="35"/>
      <c r="X339" s="35"/>
      <c r="Y339" s="35"/>
      <c r="Z339" s="35"/>
      <c r="AA339" s="35"/>
      <c r="AB339" s="35"/>
      <c r="AC339" s="35"/>
      <c r="AD339" s="35"/>
      <c r="AE339" s="35"/>
      <c r="AT339" s="18" t="s">
        <v>192</v>
      </c>
      <c r="AU339" s="18" t="s">
        <v>85</v>
      </c>
    </row>
    <row r="340" spans="1:65" s="14" customFormat="1" ht="11.25">
      <c r="B340" s="203"/>
      <c r="C340" s="204"/>
      <c r="D340" s="194" t="s">
        <v>184</v>
      </c>
      <c r="E340" s="205" t="s">
        <v>19</v>
      </c>
      <c r="F340" s="206" t="s">
        <v>693</v>
      </c>
      <c r="G340" s="204"/>
      <c r="H340" s="207">
        <v>29.3</v>
      </c>
      <c r="I340" s="208"/>
      <c r="J340" s="204"/>
      <c r="K340" s="204"/>
      <c r="L340" s="209"/>
      <c r="M340" s="210"/>
      <c r="N340" s="211"/>
      <c r="O340" s="211"/>
      <c r="P340" s="211"/>
      <c r="Q340" s="211"/>
      <c r="R340" s="211"/>
      <c r="S340" s="211"/>
      <c r="T340" s="212"/>
      <c r="AT340" s="213" t="s">
        <v>184</v>
      </c>
      <c r="AU340" s="213" t="s">
        <v>85</v>
      </c>
      <c r="AV340" s="14" t="s">
        <v>85</v>
      </c>
      <c r="AW340" s="14" t="s">
        <v>37</v>
      </c>
      <c r="AX340" s="14" t="s">
        <v>83</v>
      </c>
      <c r="AY340" s="213" t="s">
        <v>117</v>
      </c>
    </row>
    <row r="341" spans="1:65" s="2" customFormat="1" ht="24.2" customHeight="1">
      <c r="A341" s="35"/>
      <c r="B341" s="36"/>
      <c r="C341" s="174" t="s">
        <v>694</v>
      </c>
      <c r="D341" s="174" t="s">
        <v>120</v>
      </c>
      <c r="E341" s="175" t="s">
        <v>695</v>
      </c>
      <c r="F341" s="176" t="s">
        <v>696</v>
      </c>
      <c r="G341" s="177" t="s">
        <v>182</v>
      </c>
      <c r="H341" s="178">
        <v>29.3</v>
      </c>
      <c r="I341" s="179"/>
      <c r="J341" s="180">
        <f>ROUND(I341*H341,2)</f>
        <v>0</v>
      </c>
      <c r="K341" s="176" t="s">
        <v>123</v>
      </c>
      <c r="L341" s="40"/>
      <c r="M341" s="181" t="s">
        <v>19</v>
      </c>
      <c r="N341" s="182" t="s">
        <v>46</v>
      </c>
      <c r="O341" s="65"/>
      <c r="P341" s="183">
        <f>O341*H341</f>
        <v>0</v>
      </c>
      <c r="Q341" s="183">
        <v>8.9999999999999993E-3</v>
      </c>
      <c r="R341" s="183">
        <f>Q341*H341</f>
        <v>0.26369999999999999</v>
      </c>
      <c r="S341" s="183">
        <v>0</v>
      </c>
      <c r="T341" s="184">
        <f>S341*H341</f>
        <v>0</v>
      </c>
      <c r="U341" s="35"/>
      <c r="V341" s="35"/>
      <c r="W341" s="35"/>
      <c r="X341" s="35"/>
      <c r="Y341" s="35"/>
      <c r="Z341" s="35"/>
      <c r="AA341" s="35"/>
      <c r="AB341" s="35"/>
      <c r="AC341" s="35"/>
      <c r="AD341" s="35"/>
      <c r="AE341" s="35"/>
      <c r="AR341" s="185" t="s">
        <v>256</v>
      </c>
      <c r="AT341" s="185" t="s">
        <v>120</v>
      </c>
      <c r="AU341" s="185" t="s">
        <v>85</v>
      </c>
      <c r="AY341" s="18" t="s">
        <v>117</v>
      </c>
      <c r="BE341" s="186">
        <f>IF(N341="základní",J341,0)</f>
        <v>0</v>
      </c>
      <c r="BF341" s="186">
        <f>IF(N341="snížená",J341,0)</f>
        <v>0</v>
      </c>
      <c r="BG341" s="186">
        <f>IF(N341="zákl. přenesená",J341,0)</f>
        <v>0</v>
      </c>
      <c r="BH341" s="186">
        <f>IF(N341="sníž. přenesená",J341,0)</f>
        <v>0</v>
      </c>
      <c r="BI341" s="186">
        <f>IF(N341="nulová",J341,0)</f>
        <v>0</v>
      </c>
      <c r="BJ341" s="18" t="s">
        <v>83</v>
      </c>
      <c r="BK341" s="186">
        <f>ROUND(I341*H341,2)</f>
        <v>0</v>
      </c>
      <c r="BL341" s="18" t="s">
        <v>256</v>
      </c>
      <c r="BM341" s="185" t="s">
        <v>697</v>
      </c>
    </row>
    <row r="342" spans="1:65" s="2" customFormat="1" ht="29.25">
      <c r="A342" s="35"/>
      <c r="B342" s="36"/>
      <c r="C342" s="37"/>
      <c r="D342" s="194" t="s">
        <v>192</v>
      </c>
      <c r="E342" s="37"/>
      <c r="F342" s="225" t="s">
        <v>662</v>
      </c>
      <c r="G342" s="37"/>
      <c r="H342" s="37"/>
      <c r="I342" s="226"/>
      <c r="J342" s="37"/>
      <c r="K342" s="37"/>
      <c r="L342" s="40"/>
      <c r="M342" s="227"/>
      <c r="N342" s="228"/>
      <c r="O342" s="65"/>
      <c r="P342" s="65"/>
      <c r="Q342" s="65"/>
      <c r="R342" s="65"/>
      <c r="S342" s="65"/>
      <c r="T342" s="66"/>
      <c r="U342" s="35"/>
      <c r="V342" s="35"/>
      <c r="W342" s="35"/>
      <c r="X342" s="35"/>
      <c r="Y342" s="35"/>
      <c r="Z342" s="35"/>
      <c r="AA342" s="35"/>
      <c r="AB342" s="35"/>
      <c r="AC342" s="35"/>
      <c r="AD342" s="35"/>
      <c r="AE342" s="35"/>
      <c r="AT342" s="18" t="s">
        <v>192</v>
      </c>
      <c r="AU342" s="18" t="s">
        <v>85</v>
      </c>
    </row>
    <row r="343" spans="1:65" s="13" customFormat="1" ht="11.25">
      <c r="B343" s="192"/>
      <c r="C343" s="193"/>
      <c r="D343" s="194" t="s">
        <v>184</v>
      </c>
      <c r="E343" s="195" t="s">
        <v>19</v>
      </c>
      <c r="F343" s="196" t="s">
        <v>185</v>
      </c>
      <c r="G343" s="193"/>
      <c r="H343" s="195" t="s">
        <v>19</v>
      </c>
      <c r="I343" s="197"/>
      <c r="J343" s="193"/>
      <c r="K343" s="193"/>
      <c r="L343" s="198"/>
      <c r="M343" s="199"/>
      <c r="N343" s="200"/>
      <c r="O343" s="200"/>
      <c r="P343" s="200"/>
      <c r="Q343" s="200"/>
      <c r="R343" s="200"/>
      <c r="S343" s="200"/>
      <c r="T343" s="201"/>
      <c r="AT343" s="202" t="s">
        <v>184</v>
      </c>
      <c r="AU343" s="202" t="s">
        <v>85</v>
      </c>
      <c r="AV343" s="13" t="s">
        <v>83</v>
      </c>
      <c r="AW343" s="13" t="s">
        <v>37</v>
      </c>
      <c r="AX343" s="13" t="s">
        <v>75</v>
      </c>
      <c r="AY343" s="202" t="s">
        <v>117</v>
      </c>
    </row>
    <row r="344" spans="1:65" s="14" customFormat="1" ht="11.25">
      <c r="B344" s="203"/>
      <c r="C344" s="204"/>
      <c r="D344" s="194" t="s">
        <v>184</v>
      </c>
      <c r="E344" s="205" t="s">
        <v>19</v>
      </c>
      <c r="F344" s="206" t="s">
        <v>688</v>
      </c>
      <c r="G344" s="204"/>
      <c r="H344" s="207">
        <v>14.65</v>
      </c>
      <c r="I344" s="208"/>
      <c r="J344" s="204"/>
      <c r="K344" s="204"/>
      <c r="L344" s="209"/>
      <c r="M344" s="210"/>
      <c r="N344" s="211"/>
      <c r="O344" s="211"/>
      <c r="P344" s="211"/>
      <c r="Q344" s="211"/>
      <c r="R344" s="211"/>
      <c r="S344" s="211"/>
      <c r="T344" s="212"/>
      <c r="AT344" s="213" t="s">
        <v>184</v>
      </c>
      <c r="AU344" s="213" t="s">
        <v>85</v>
      </c>
      <c r="AV344" s="14" t="s">
        <v>85</v>
      </c>
      <c r="AW344" s="14" t="s">
        <v>37</v>
      </c>
      <c r="AX344" s="14" t="s">
        <v>75</v>
      </c>
      <c r="AY344" s="213" t="s">
        <v>117</v>
      </c>
    </row>
    <row r="345" spans="1:65" s="13" customFormat="1" ht="11.25">
      <c r="B345" s="192"/>
      <c r="C345" s="193"/>
      <c r="D345" s="194" t="s">
        <v>184</v>
      </c>
      <c r="E345" s="195" t="s">
        <v>19</v>
      </c>
      <c r="F345" s="196" t="s">
        <v>187</v>
      </c>
      <c r="G345" s="193"/>
      <c r="H345" s="195" t="s">
        <v>19</v>
      </c>
      <c r="I345" s="197"/>
      <c r="J345" s="193"/>
      <c r="K345" s="193"/>
      <c r="L345" s="198"/>
      <c r="M345" s="199"/>
      <c r="N345" s="200"/>
      <c r="O345" s="200"/>
      <c r="P345" s="200"/>
      <c r="Q345" s="200"/>
      <c r="R345" s="200"/>
      <c r="S345" s="200"/>
      <c r="T345" s="201"/>
      <c r="AT345" s="202" t="s">
        <v>184</v>
      </c>
      <c r="AU345" s="202" t="s">
        <v>85</v>
      </c>
      <c r="AV345" s="13" t="s">
        <v>83</v>
      </c>
      <c r="AW345" s="13" t="s">
        <v>37</v>
      </c>
      <c r="AX345" s="13" t="s">
        <v>75</v>
      </c>
      <c r="AY345" s="202" t="s">
        <v>117</v>
      </c>
    </row>
    <row r="346" spans="1:65" s="14" customFormat="1" ht="11.25">
      <c r="B346" s="203"/>
      <c r="C346" s="204"/>
      <c r="D346" s="194" t="s">
        <v>184</v>
      </c>
      <c r="E346" s="205" t="s">
        <v>19</v>
      </c>
      <c r="F346" s="206" t="s">
        <v>688</v>
      </c>
      <c r="G346" s="204"/>
      <c r="H346" s="207">
        <v>14.65</v>
      </c>
      <c r="I346" s="208"/>
      <c r="J346" s="204"/>
      <c r="K346" s="204"/>
      <c r="L346" s="209"/>
      <c r="M346" s="210"/>
      <c r="N346" s="211"/>
      <c r="O346" s="211"/>
      <c r="P346" s="211"/>
      <c r="Q346" s="211"/>
      <c r="R346" s="211"/>
      <c r="S346" s="211"/>
      <c r="T346" s="212"/>
      <c r="AT346" s="213" t="s">
        <v>184</v>
      </c>
      <c r="AU346" s="213" t="s">
        <v>85</v>
      </c>
      <c r="AV346" s="14" t="s">
        <v>85</v>
      </c>
      <c r="AW346" s="14" t="s">
        <v>37</v>
      </c>
      <c r="AX346" s="14" t="s">
        <v>75</v>
      </c>
      <c r="AY346" s="213" t="s">
        <v>117</v>
      </c>
    </row>
    <row r="347" spans="1:65" s="15" customFormat="1" ht="11.25">
      <c r="B347" s="214"/>
      <c r="C347" s="215"/>
      <c r="D347" s="194" t="s">
        <v>184</v>
      </c>
      <c r="E347" s="216" t="s">
        <v>19</v>
      </c>
      <c r="F347" s="217" t="s">
        <v>188</v>
      </c>
      <c r="G347" s="215"/>
      <c r="H347" s="218">
        <v>29.3</v>
      </c>
      <c r="I347" s="219"/>
      <c r="J347" s="215"/>
      <c r="K347" s="215"/>
      <c r="L347" s="220"/>
      <c r="M347" s="221"/>
      <c r="N347" s="222"/>
      <c r="O347" s="222"/>
      <c r="P347" s="222"/>
      <c r="Q347" s="222"/>
      <c r="R347" s="222"/>
      <c r="S347" s="222"/>
      <c r="T347" s="223"/>
      <c r="AT347" s="224" t="s">
        <v>184</v>
      </c>
      <c r="AU347" s="224" t="s">
        <v>85</v>
      </c>
      <c r="AV347" s="15" t="s">
        <v>134</v>
      </c>
      <c r="AW347" s="15" t="s">
        <v>37</v>
      </c>
      <c r="AX347" s="15" t="s">
        <v>83</v>
      </c>
      <c r="AY347" s="224" t="s">
        <v>117</v>
      </c>
    </row>
    <row r="348" spans="1:65" s="2" customFormat="1" ht="24.2" customHeight="1">
      <c r="A348" s="35"/>
      <c r="B348" s="36"/>
      <c r="C348" s="229" t="s">
        <v>698</v>
      </c>
      <c r="D348" s="229" t="s">
        <v>323</v>
      </c>
      <c r="E348" s="230" t="s">
        <v>699</v>
      </c>
      <c r="F348" s="231" t="s">
        <v>700</v>
      </c>
      <c r="G348" s="232" t="s">
        <v>182</v>
      </c>
      <c r="H348" s="233">
        <v>33.695</v>
      </c>
      <c r="I348" s="234"/>
      <c r="J348" s="235">
        <f>ROUND(I348*H348,2)</f>
        <v>0</v>
      </c>
      <c r="K348" s="231" t="s">
        <v>19</v>
      </c>
      <c r="L348" s="236"/>
      <c r="M348" s="237" t="s">
        <v>19</v>
      </c>
      <c r="N348" s="238" t="s">
        <v>46</v>
      </c>
      <c r="O348" s="65"/>
      <c r="P348" s="183">
        <f>O348*H348</f>
        <v>0</v>
      </c>
      <c r="Q348" s="183">
        <v>2.1000000000000001E-2</v>
      </c>
      <c r="R348" s="183">
        <f>Q348*H348</f>
        <v>0.70759500000000009</v>
      </c>
      <c r="S348" s="183">
        <v>0</v>
      </c>
      <c r="T348" s="184">
        <f>S348*H348</f>
        <v>0</v>
      </c>
      <c r="U348" s="35"/>
      <c r="V348" s="35"/>
      <c r="W348" s="35"/>
      <c r="X348" s="35"/>
      <c r="Y348" s="35"/>
      <c r="Z348" s="35"/>
      <c r="AA348" s="35"/>
      <c r="AB348" s="35"/>
      <c r="AC348" s="35"/>
      <c r="AD348" s="35"/>
      <c r="AE348" s="35"/>
      <c r="AR348" s="185" t="s">
        <v>327</v>
      </c>
      <c r="AT348" s="185" t="s">
        <v>323</v>
      </c>
      <c r="AU348" s="185" t="s">
        <v>85</v>
      </c>
      <c r="AY348" s="18" t="s">
        <v>117</v>
      </c>
      <c r="BE348" s="186">
        <f>IF(N348="základní",J348,0)</f>
        <v>0</v>
      </c>
      <c r="BF348" s="186">
        <f>IF(N348="snížená",J348,0)</f>
        <v>0</v>
      </c>
      <c r="BG348" s="186">
        <f>IF(N348="zákl. přenesená",J348,0)</f>
        <v>0</v>
      </c>
      <c r="BH348" s="186">
        <f>IF(N348="sníž. přenesená",J348,0)</f>
        <v>0</v>
      </c>
      <c r="BI348" s="186">
        <f>IF(N348="nulová",J348,0)</f>
        <v>0</v>
      </c>
      <c r="BJ348" s="18" t="s">
        <v>83</v>
      </c>
      <c r="BK348" s="186">
        <f>ROUND(I348*H348,2)</f>
        <v>0</v>
      </c>
      <c r="BL348" s="18" t="s">
        <v>256</v>
      </c>
      <c r="BM348" s="185" t="s">
        <v>701</v>
      </c>
    </row>
    <row r="349" spans="1:65" s="14" customFormat="1" ht="11.25">
      <c r="B349" s="203"/>
      <c r="C349" s="204"/>
      <c r="D349" s="194" t="s">
        <v>184</v>
      </c>
      <c r="E349" s="204"/>
      <c r="F349" s="206" t="s">
        <v>702</v>
      </c>
      <c r="G349" s="204"/>
      <c r="H349" s="207">
        <v>33.695</v>
      </c>
      <c r="I349" s="208"/>
      <c r="J349" s="204"/>
      <c r="K349" s="204"/>
      <c r="L349" s="209"/>
      <c r="M349" s="210"/>
      <c r="N349" s="211"/>
      <c r="O349" s="211"/>
      <c r="P349" s="211"/>
      <c r="Q349" s="211"/>
      <c r="R349" s="211"/>
      <c r="S349" s="211"/>
      <c r="T349" s="212"/>
      <c r="AT349" s="213" t="s">
        <v>184</v>
      </c>
      <c r="AU349" s="213" t="s">
        <v>85</v>
      </c>
      <c r="AV349" s="14" t="s">
        <v>85</v>
      </c>
      <c r="AW349" s="14" t="s">
        <v>4</v>
      </c>
      <c r="AX349" s="14" t="s">
        <v>83</v>
      </c>
      <c r="AY349" s="213" t="s">
        <v>117</v>
      </c>
    </row>
    <row r="350" spans="1:65" s="2" customFormat="1" ht="24.2" customHeight="1">
      <c r="A350" s="35"/>
      <c r="B350" s="36"/>
      <c r="C350" s="174" t="s">
        <v>703</v>
      </c>
      <c r="D350" s="174" t="s">
        <v>120</v>
      </c>
      <c r="E350" s="175" t="s">
        <v>704</v>
      </c>
      <c r="F350" s="176" t="s">
        <v>705</v>
      </c>
      <c r="G350" s="177" t="s">
        <v>271</v>
      </c>
      <c r="H350" s="178">
        <v>0.98</v>
      </c>
      <c r="I350" s="179"/>
      <c r="J350" s="180">
        <f>ROUND(I350*H350,2)</f>
        <v>0</v>
      </c>
      <c r="K350" s="176" t="s">
        <v>123</v>
      </c>
      <c r="L350" s="40"/>
      <c r="M350" s="181" t="s">
        <v>19</v>
      </c>
      <c r="N350" s="182" t="s">
        <v>46</v>
      </c>
      <c r="O350" s="65"/>
      <c r="P350" s="183">
        <f>O350*H350</f>
        <v>0</v>
      </c>
      <c r="Q350" s="183">
        <v>0</v>
      </c>
      <c r="R350" s="183">
        <f>Q350*H350</f>
        <v>0</v>
      </c>
      <c r="S350" s="183">
        <v>0</v>
      </c>
      <c r="T350" s="184">
        <f>S350*H350</f>
        <v>0</v>
      </c>
      <c r="U350" s="35"/>
      <c r="V350" s="35"/>
      <c r="W350" s="35"/>
      <c r="X350" s="35"/>
      <c r="Y350" s="35"/>
      <c r="Z350" s="35"/>
      <c r="AA350" s="35"/>
      <c r="AB350" s="35"/>
      <c r="AC350" s="35"/>
      <c r="AD350" s="35"/>
      <c r="AE350" s="35"/>
      <c r="AR350" s="185" t="s">
        <v>256</v>
      </c>
      <c r="AT350" s="185" t="s">
        <v>120</v>
      </c>
      <c r="AU350" s="185" t="s">
        <v>85</v>
      </c>
      <c r="AY350" s="18" t="s">
        <v>117</v>
      </c>
      <c r="BE350" s="186">
        <f>IF(N350="základní",J350,0)</f>
        <v>0</v>
      </c>
      <c r="BF350" s="186">
        <f>IF(N350="snížená",J350,0)</f>
        <v>0</v>
      </c>
      <c r="BG350" s="186">
        <f>IF(N350="zákl. přenesená",J350,0)</f>
        <v>0</v>
      </c>
      <c r="BH350" s="186">
        <f>IF(N350="sníž. přenesená",J350,0)</f>
        <v>0</v>
      </c>
      <c r="BI350" s="186">
        <f>IF(N350="nulová",J350,0)</f>
        <v>0</v>
      </c>
      <c r="BJ350" s="18" t="s">
        <v>83</v>
      </c>
      <c r="BK350" s="186">
        <f>ROUND(I350*H350,2)</f>
        <v>0</v>
      </c>
      <c r="BL350" s="18" t="s">
        <v>256</v>
      </c>
      <c r="BM350" s="185" t="s">
        <v>706</v>
      </c>
    </row>
    <row r="351" spans="1:65" s="2" customFormat="1" ht="78">
      <c r="A351" s="35"/>
      <c r="B351" s="36"/>
      <c r="C351" s="37"/>
      <c r="D351" s="194" t="s">
        <v>192</v>
      </c>
      <c r="E351" s="37"/>
      <c r="F351" s="225" t="s">
        <v>334</v>
      </c>
      <c r="G351" s="37"/>
      <c r="H351" s="37"/>
      <c r="I351" s="226"/>
      <c r="J351" s="37"/>
      <c r="K351" s="37"/>
      <c r="L351" s="40"/>
      <c r="M351" s="227"/>
      <c r="N351" s="228"/>
      <c r="O351" s="65"/>
      <c r="P351" s="65"/>
      <c r="Q351" s="65"/>
      <c r="R351" s="65"/>
      <c r="S351" s="65"/>
      <c r="T351" s="66"/>
      <c r="U351" s="35"/>
      <c r="V351" s="35"/>
      <c r="W351" s="35"/>
      <c r="X351" s="35"/>
      <c r="Y351" s="35"/>
      <c r="Z351" s="35"/>
      <c r="AA351" s="35"/>
      <c r="AB351" s="35"/>
      <c r="AC351" s="35"/>
      <c r="AD351" s="35"/>
      <c r="AE351" s="35"/>
      <c r="AT351" s="18" t="s">
        <v>192</v>
      </c>
      <c r="AU351" s="18" t="s">
        <v>85</v>
      </c>
    </row>
    <row r="352" spans="1:65" s="12" customFormat="1" ht="22.9" customHeight="1">
      <c r="B352" s="158"/>
      <c r="C352" s="159"/>
      <c r="D352" s="160" t="s">
        <v>74</v>
      </c>
      <c r="E352" s="172" t="s">
        <v>707</v>
      </c>
      <c r="F352" s="172" t="s">
        <v>708</v>
      </c>
      <c r="G352" s="159"/>
      <c r="H352" s="159"/>
      <c r="I352" s="162"/>
      <c r="J352" s="173">
        <f>BK352</f>
        <v>0</v>
      </c>
      <c r="K352" s="159"/>
      <c r="L352" s="164"/>
      <c r="M352" s="165"/>
      <c r="N352" s="166"/>
      <c r="O352" s="166"/>
      <c r="P352" s="167">
        <f>SUM(P353:P355)</f>
        <v>0</v>
      </c>
      <c r="Q352" s="166"/>
      <c r="R352" s="167">
        <f>SUM(R353:R355)</f>
        <v>2.0800000000000001E-4</v>
      </c>
      <c r="S352" s="166"/>
      <c r="T352" s="168">
        <f>SUM(T353:T355)</f>
        <v>0</v>
      </c>
      <c r="AR352" s="169" t="s">
        <v>85</v>
      </c>
      <c r="AT352" s="170" t="s">
        <v>74</v>
      </c>
      <c r="AU352" s="170" t="s">
        <v>83</v>
      </c>
      <c r="AY352" s="169" t="s">
        <v>117</v>
      </c>
      <c r="BK352" s="171">
        <f>SUM(BK353:BK355)</f>
        <v>0</v>
      </c>
    </row>
    <row r="353" spans="1:65" s="2" customFormat="1" ht="24.2" customHeight="1">
      <c r="A353" s="35"/>
      <c r="B353" s="36"/>
      <c r="C353" s="174" t="s">
        <v>709</v>
      </c>
      <c r="D353" s="174" t="s">
        <v>120</v>
      </c>
      <c r="E353" s="175" t="s">
        <v>710</v>
      </c>
      <c r="F353" s="176" t="s">
        <v>711</v>
      </c>
      <c r="G353" s="177" t="s">
        <v>182</v>
      </c>
      <c r="H353" s="178">
        <v>8.4</v>
      </c>
      <c r="I353" s="179"/>
      <c r="J353" s="180">
        <f>ROUND(I353*H353,2)</f>
        <v>0</v>
      </c>
      <c r="K353" s="176" t="s">
        <v>19</v>
      </c>
      <c r="L353" s="40"/>
      <c r="M353" s="181" t="s">
        <v>19</v>
      </c>
      <c r="N353" s="182" t="s">
        <v>46</v>
      </c>
      <c r="O353" s="65"/>
      <c r="P353" s="183">
        <f>O353*H353</f>
        <v>0</v>
      </c>
      <c r="Q353" s="183">
        <v>2.0000000000000002E-5</v>
      </c>
      <c r="R353" s="183">
        <f>Q353*H353</f>
        <v>1.6800000000000002E-4</v>
      </c>
      <c r="S353" s="183">
        <v>0</v>
      </c>
      <c r="T353" s="184">
        <f>S353*H353</f>
        <v>0</v>
      </c>
      <c r="U353" s="35"/>
      <c r="V353" s="35"/>
      <c r="W353" s="35"/>
      <c r="X353" s="35"/>
      <c r="Y353" s="35"/>
      <c r="Z353" s="35"/>
      <c r="AA353" s="35"/>
      <c r="AB353" s="35"/>
      <c r="AC353" s="35"/>
      <c r="AD353" s="35"/>
      <c r="AE353" s="35"/>
      <c r="AR353" s="185" t="s">
        <v>256</v>
      </c>
      <c r="AT353" s="185" t="s">
        <v>120</v>
      </c>
      <c r="AU353" s="185" t="s">
        <v>85</v>
      </c>
      <c r="AY353" s="18" t="s">
        <v>117</v>
      </c>
      <c r="BE353" s="186">
        <f>IF(N353="základní",J353,0)</f>
        <v>0</v>
      </c>
      <c r="BF353" s="186">
        <f>IF(N353="snížená",J353,0)</f>
        <v>0</v>
      </c>
      <c r="BG353" s="186">
        <f>IF(N353="zákl. přenesená",J353,0)</f>
        <v>0</v>
      </c>
      <c r="BH353" s="186">
        <f>IF(N353="sníž. přenesená",J353,0)</f>
        <v>0</v>
      </c>
      <c r="BI353" s="186">
        <f>IF(N353="nulová",J353,0)</f>
        <v>0</v>
      </c>
      <c r="BJ353" s="18" t="s">
        <v>83</v>
      </c>
      <c r="BK353" s="186">
        <f>ROUND(I353*H353,2)</f>
        <v>0</v>
      </c>
      <c r="BL353" s="18" t="s">
        <v>256</v>
      </c>
      <c r="BM353" s="185" t="s">
        <v>712</v>
      </c>
    </row>
    <row r="354" spans="1:65" s="14" customFormat="1" ht="11.25">
      <c r="B354" s="203"/>
      <c r="C354" s="204"/>
      <c r="D354" s="194" t="s">
        <v>184</v>
      </c>
      <c r="E354" s="205" t="s">
        <v>19</v>
      </c>
      <c r="F354" s="206" t="s">
        <v>713</v>
      </c>
      <c r="G354" s="204"/>
      <c r="H354" s="207">
        <v>8.4</v>
      </c>
      <c r="I354" s="208"/>
      <c r="J354" s="204"/>
      <c r="K354" s="204"/>
      <c r="L354" s="209"/>
      <c r="M354" s="210"/>
      <c r="N354" s="211"/>
      <c r="O354" s="211"/>
      <c r="P354" s="211"/>
      <c r="Q354" s="211"/>
      <c r="R354" s="211"/>
      <c r="S354" s="211"/>
      <c r="T354" s="212"/>
      <c r="AT354" s="213" t="s">
        <v>184</v>
      </c>
      <c r="AU354" s="213" t="s">
        <v>85</v>
      </c>
      <c r="AV354" s="14" t="s">
        <v>85</v>
      </c>
      <c r="AW354" s="14" t="s">
        <v>37</v>
      </c>
      <c r="AX354" s="14" t="s">
        <v>83</v>
      </c>
      <c r="AY354" s="213" t="s">
        <v>117</v>
      </c>
    </row>
    <row r="355" spans="1:65" s="2" customFormat="1" ht="24.2" customHeight="1">
      <c r="A355" s="35"/>
      <c r="B355" s="36"/>
      <c r="C355" s="174" t="s">
        <v>714</v>
      </c>
      <c r="D355" s="174" t="s">
        <v>120</v>
      </c>
      <c r="E355" s="175" t="s">
        <v>715</v>
      </c>
      <c r="F355" s="176" t="s">
        <v>716</v>
      </c>
      <c r="G355" s="177" t="s">
        <v>182</v>
      </c>
      <c r="H355" s="178">
        <v>2</v>
      </c>
      <c r="I355" s="179"/>
      <c r="J355" s="180">
        <f>ROUND(I355*H355,2)</f>
        <v>0</v>
      </c>
      <c r="K355" s="176" t="s">
        <v>19</v>
      </c>
      <c r="L355" s="40"/>
      <c r="M355" s="181" t="s">
        <v>19</v>
      </c>
      <c r="N355" s="182" t="s">
        <v>46</v>
      </c>
      <c r="O355" s="65"/>
      <c r="P355" s="183">
        <f>O355*H355</f>
        <v>0</v>
      </c>
      <c r="Q355" s="183">
        <v>2.0000000000000002E-5</v>
      </c>
      <c r="R355" s="183">
        <f>Q355*H355</f>
        <v>4.0000000000000003E-5</v>
      </c>
      <c r="S355" s="183">
        <v>0</v>
      </c>
      <c r="T355" s="184">
        <f>S355*H355</f>
        <v>0</v>
      </c>
      <c r="U355" s="35"/>
      <c r="V355" s="35"/>
      <c r="W355" s="35"/>
      <c r="X355" s="35"/>
      <c r="Y355" s="35"/>
      <c r="Z355" s="35"/>
      <c r="AA355" s="35"/>
      <c r="AB355" s="35"/>
      <c r="AC355" s="35"/>
      <c r="AD355" s="35"/>
      <c r="AE355" s="35"/>
      <c r="AR355" s="185" t="s">
        <v>256</v>
      </c>
      <c r="AT355" s="185" t="s">
        <v>120</v>
      </c>
      <c r="AU355" s="185" t="s">
        <v>85</v>
      </c>
      <c r="AY355" s="18" t="s">
        <v>117</v>
      </c>
      <c r="BE355" s="186">
        <f>IF(N355="základní",J355,0)</f>
        <v>0</v>
      </c>
      <c r="BF355" s="186">
        <f>IF(N355="snížená",J355,0)</f>
        <v>0</v>
      </c>
      <c r="BG355" s="186">
        <f>IF(N355="zákl. přenesená",J355,0)</f>
        <v>0</v>
      </c>
      <c r="BH355" s="186">
        <f>IF(N355="sníž. přenesená",J355,0)</f>
        <v>0</v>
      </c>
      <c r="BI355" s="186">
        <f>IF(N355="nulová",J355,0)</f>
        <v>0</v>
      </c>
      <c r="BJ355" s="18" t="s">
        <v>83</v>
      </c>
      <c r="BK355" s="186">
        <f>ROUND(I355*H355,2)</f>
        <v>0</v>
      </c>
      <c r="BL355" s="18" t="s">
        <v>256</v>
      </c>
      <c r="BM355" s="185" t="s">
        <v>717</v>
      </c>
    </row>
    <row r="356" spans="1:65" s="12" customFormat="1" ht="22.9" customHeight="1">
      <c r="B356" s="158"/>
      <c r="C356" s="159"/>
      <c r="D356" s="160" t="s">
        <v>74</v>
      </c>
      <c r="E356" s="172" t="s">
        <v>718</v>
      </c>
      <c r="F356" s="172" t="s">
        <v>719</v>
      </c>
      <c r="G356" s="159"/>
      <c r="H356" s="159"/>
      <c r="I356" s="162"/>
      <c r="J356" s="173">
        <f>BK356</f>
        <v>0</v>
      </c>
      <c r="K356" s="159"/>
      <c r="L356" s="164"/>
      <c r="M356" s="165"/>
      <c r="N356" s="166"/>
      <c r="O356" s="166"/>
      <c r="P356" s="167">
        <f>SUM(P357:P368)</f>
        <v>0</v>
      </c>
      <c r="Q356" s="166"/>
      <c r="R356" s="167">
        <f>SUM(R357:R368)</f>
        <v>1.1460799999999998E-2</v>
      </c>
      <c r="S356" s="166"/>
      <c r="T356" s="168">
        <f>SUM(T357:T368)</f>
        <v>0</v>
      </c>
      <c r="AR356" s="169" t="s">
        <v>85</v>
      </c>
      <c r="AT356" s="170" t="s">
        <v>74</v>
      </c>
      <c r="AU356" s="170" t="s">
        <v>83</v>
      </c>
      <c r="AY356" s="169" t="s">
        <v>117</v>
      </c>
      <c r="BK356" s="171">
        <f>SUM(BK357:BK368)</f>
        <v>0</v>
      </c>
    </row>
    <row r="357" spans="1:65" s="2" customFormat="1" ht="14.45" customHeight="1">
      <c r="A357" s="35"/>
      <c r="B357" s="36"/>
      <c r="C357" s="174" t="s">
        <v>720</v>
      </c>
      <c r="D357" s="174" t="s">
        <v>120</v>
      </c>
      <c r="E357" s="175" t="s">
        <v>721</v>
      </c>
      <c r="F357" s="176" t="s">
        <v>722</v>
      </c>
      <c r="G357" s="177" t="s">
        <v>182</v>
      </c>
      <c r="H357" s="178">
        <v>44.08</v>
      </c>
      <c r="I357" s="179"/>
      <c r="J357" s="180">
        <f>ROUND(I357*H357,2)</f>
        <v>0</v>
      </c>
      <c r="K357" s="176" t="s">
        <v>123</v>
      </c>
      <c r="L357" s="40"/>
      <c r="M357" s="181" t="s">
        <v>19</v>
      </c>
      <c r="N357" s="182" t="s">
        <v>46</v>
      </c>
      <c r="O357" s="65"/>
      <c r="P357" s="183">
        <f>O357*H357</f>
        <v>0</v>
      </c>
      <c r="Q357" s="183">
        <v>0</v>
      </c>
      <c r="R357" s="183">
        <f>Q357*H357</f>
        <v>0</v>
      </c>
      <c r="S357" s="183">
        <v>0</v>
      </c>
      <c r="T357" s="184">
        <f>S357*H357</f>
        <v>0</v>
      </c>
      <c r="U357" s="35"/>
      <c r="V357" s="35"/>
      <c r="W357" s="35"/>
      <c r="X357" s="35"/>
      <c r="Y357" s="35"/>
      <c r="Z357" s="35"/>
      <c r="AA357" s="35"/>
      <c r="AB357" s="35"/>
      <c r="AC357" s="35"/>
      <c r="AD357" s="35"/>
      <c r="AE357" s="35"/>
      <c r="AR357" s="185" t="s">
        <v>256</v>
      </c>
      <c r="AT357" s="185" t="s">
        <v>120</v>
      </c>
      <c r="AU357" s="185" t="s">
        <v>85</v>
      </c>
      <c r="AY357" s="18" t="s">
        <v>117</v>
      </c>
      <c r="BE357" s="186">
        <f>IF(N357="základní",J357,0)</f>
        <v>0</v>
      </c>
      <c r="BF357" s="186">
        <f>IF(N357="snížená",J357,0)</f>
        <v>0</v>
      </c>
      <c r="BG357" s="186">
        <f>IF(N357="zákl. přenesená",J357,0)</f>
        <v>0</v>
      </c>
      <c r="BH357" s="186">
        <f>IF(N357="sníž. přenesená",J357,0)</f>
        <v>0</v>
      </c>
      <c r="BI357" s="186">
        <f>IF(N357="nulová",J357,0)</f>
        <v>0</v>
      </c>
      <c r="BJ357" s="18" t="s">
        <v>83</v>
      </c>
      <c r="BK357" s="186">
        <f>ROUND(I357*H357,2)</f>
        <v>0</v>
      </c>
      <c r="BL357" s="18" t="s">
        <v>256</v>
      </c>
      <c r="BM357" s="185" t="s">
        <v>723</v>
      </c>
    </row>
    <row r="358" spans="1:65" s="13" customFormat="1" ht="11.25">
      <c r="B358" s="192"/>
      <c r="C358" s="193"/>
      <c r="D358" s="194" t="s">
        <v>184</v>
      </c>
      <c r="E358" s="195" t="s">
        <v>19</v>
      </c>
      <c r="F358" s="196" t="s">
        <v>185</v>
      </c>
      <c r="G358" s="193"/>
      <c r="H358" s="195" t="s">
        <v>19</v>
      </c>
      <c r="I358" s="197"/>
      <c r="J358" s="193"/>
      <c r="K358" s="193"/>
      <c r="L358" s="198"/>
      <c r="M358" s="199"/>
      <c r="N358" s="200"/>
      <c r="O358" s="200"/>
      <c r="P358" s="200"/>
      <c r="Q358" s="200"/>
      <c r="R358" s="200"/>
      <c r="S358" s="200"/>
      <c r="T358" s="201"/>
      <c r="AT358" s="202" t="s">
        <v>184</v>
      </c>
      <c r="AU358" s="202" t="s">
        <v>85</v>
      </c>
      <c r="AV358" s="13" t="s">
        <v>83</v>
      </c>
      <c r="AW358" s="13" t="s">
        <v>37</v>
      </c>
      <c r="AX358" s="13" t="s">
        <v>75</v>
      </c>
      <c r="AY358" s="202" t="s">
        <v>117</v>
      </c>
    </row>
    <row r="359" spans="1:65" s="14" customFormat="1" ht="11.25">
      <c r="B359" s="203"/>
      <c r="C359" s="204"/>
      <c r="D359" s="194" t="s">
        <v>184</v>
      </c>
      <c r="E359" s="205" t="s">
        <v>19</v>
      </c>
      <c r="F359" s="206" t="s">
        <v>186</v>
      </c>
      <c r="G359" s="204"/>
      <c r="H359" s="207">
        <v>22.04</v>
      </c>
      <c r="I359" s="208"/>
      <c r="J359" s="204"/>
      <c r="K359" s="204"/>
      <c r="L359" s="209"/>
      <c r="M359" s="210"/>
      <c r="N359" s="211"/>
      <c r="O359" s="211"/>
      <c r="P359" s="211"/>
      <c r="Q359" s="211"/>
      <c r="R359" s="211"/>
      <c r="S359" s="211"/>
      <c r="T359" s="212"/>
      <c r="AT359" s="213" t="s">
        <v>184</v>
      </c>
      <c r="AU359" s="213" t="s">
        <v>85</v>
      </c>
      <c r="AV359" s="14" t="s">
        <v>85</v>
      </c>
      <c r="AW359" s="14" t="s">
        <v>37</v>
      </c>
      <c r="AX359" s="14" t="s">
        <v>75</v>
      </c>
      <c r="AY359" s="213" t="s">
        <v>117</v>
      </c>
    </row>
    <row r="360" spans="1:65" s="13" customFormat="1" ht="11.25">
      <c r="B360" s="192"/>
      <c r="C360" s="193"/>
      <c r="D360" s="194" t="s">
        <v>184</v>
      </c>
      <c r="E360" s="195" t="s">
        <v>19</v>
      </c>
      <c r="F360" s="196" t="s">
        <v>187</v>
      </c>
      <c r="G360" s="193"/>
      <c r="H360" s="195" t="s">
        <v>19</v>
      </c>
      <c r="I360" s="197"/>
      <c r="J360" s="193"/>
      <c r="K360" s="193"/>
      <c r="L360" s="198"/>
      <c r="M360" s="199"/>
      <c r="N360" s="200"/>
      <c r="O360" s="200"/>
      <c r="P360" s="200"/>
      <c r="Q360" s="200"/>
      <c r="R360" s="200"/>
      <c r="S360" s="200"/>
      <c r="T360" s="201"/>
      <c r="AT360" s="202" t="s">
        <v>184</v>
      </c>
      <c r="AU360" s="202" t="s">
        <v>85</v>
      </c>
      <c r="AV360" s="13" t="s">
        <v>83</v>
      </c>
      <c r="AW360" s="13" t="s">
        <v>37</v>
      </c>
      <c r="AX360" s="13" t="s">
        <v>75</v>
      </c>
      <c r="AY360" s="202" t="s">
        <v>117</v>
      </c>
    </row>
    <row r="361" spans="1:65" s="14" customFormat="1" ht="11.25">
      <c r="B361" s="203"/>
      <c r="C361" s="204"/>
      <c r="D361" s="194" t="s">
        <v>184</v>
      </c>
      <c r="E361" s="205" t="s">
        <v>19</v>
      </c>
      <c r="F361" s="206" t="s">
        <v>186</v>
      </c>
      <c r="G361" s="204"/>
      <c r="H361" s="207">
        <v>22.04</v>
      </c>
      <c r="I361" s="208"/>
      <c r="J361" s="204"/>
      <c r="K361" s="204"/>
      <c r="L361" s="209"/>
      <c r="M361" s="210"/>
      <c r="N361" s="211"/>
      <c r="O361" s="211"/>
      <c r="P361" s="211"/>
      <c r="Q361" s="211"/>
      <c r="R361" s="211"/>
      <c r="S361" s="211"/>
      <c r="T361" s="212"/>
      <c r="AT361" s="213" t="s">
        <v>184</v>
      </c>
      <c r="AU361" s="213" t="s">
        <v>85</v>
      </c>
      <c r="AV361" s="14" t="s">
        <v>85</v>
      </c>
      <c r="AW361" s="14" t="s">
        <v>37</v>
      </c>
      <c r="AX361" s="14" t="s">
        <v>75</v>
      </c>
      <c r="AY361" s="213" t="s">
        <v>117</v>
      </c>
    </row>
    <row r="362" spans="1:65" s="15" customFormat="1" ht="11.25">
      <c r="B362" s="214"/>
      <c r="C362" s="215"/>
      <c r="D362" s="194" t="s">
        <v>184</v>
      </c>
      <c r="E362" s="216" t="s">
        <v>19</v>
      </c>
      <c r="F362" s="217" t="s">
        <v>188</v>
      </c>
      <c r="G362" s="215"/>
      <c r="H362" s="218">
        <v>44.08</v>
      </c>
      <c r="I362" s="219"/>
      <c r="J362" s="215"/>
      <c r="K362" s="215"/>
      <c r="L362" s="220"/>
      <c r="M362" s="221"/>
      <c r="N362" s="222"/>
      <c r="O362" s="222"/>
      <c r="P362" s="222"/>
      <c r="Q362" s="222"/>
      <c r="R362" s="222"/>
      <c r="S362" s="222"/>
      <c r="T362" s="223"/>
      <c r="AT362" s="224" t="s">
        <v>184</v>
      </c>
      <c r="AU362" s="224" t="s">
        <v>85</v>
      </c>
      <c r="AV362" s="15" t="s">
        <v>134</v>
      </c>
      <c r="AW362" s="15" t="s">
        <v>37</v>
      </c>
      <c r="AX362" s="15" t="s">
        <v>83</v>
      </c>
      <c r="AY362" s="224" t="s">
        <v>117</v>
      </c>
    </row>
    <row r="363" spans="1:65" s="2" customFormat="1" ht="24.2" customHeight="1">
      <c r="A363" s="35"/>
      <c r="B363" s="36"/>
      <c r="C363" s="174" t="s">
        <v>724</v>
      </c>
      <c r="D363" s="174" t="s">
        <v>120</v>
      </c>
      <c r="E363" s="175" t="s">
        <v>725</v>
      </c>
      <c r="F363" s="176" t="s">
        <v>726</v>
      </c>
      <c r="G363" s="177" t="s">
        <v>182</v>
      </c>
      <c r="H363" s="178">
        <v>44.08</v>
      </c>
      <c r="I363" s="179"/>
      <c r="J363" s="180">
        <f>ROUND(I363*H363,2)</f>
        <v>0</v>
      </c>
      <c r="K363" s="176" t="s">
        <v>123</v>
      </c>
      <c r="L363" s="40"/>
      <c r="M363" s="181" t="s">
        <v>19</v>
      </c>
      <c r="N363" s="182" t="s">
        <v>46</v>
      </c>
      <c r="O363" s="65"/>
      <c r="P363" s="183">
        <f>O363*H363</f>
        <v>0</v>
      </c>
      <c r="Q363" s="183">
        <v>2.5999999999999998E-4</v>
      </c>
      <c r="R363" s="183">
        <f>Q363*H363</f>
        <v>1.1460799999999998E-2</v>
      </c>
      <c r="S363" s="183">
        <v>0</v>
      </c>
      <c r="T363" s="184">
        <f>S363*H363</f>
        <v>0</v>
      </c>
      <c r="U363" s="35"/>
      <c r="V363" s="35"/>
      <c r="W363" s="35"/>
      <c r="X363" s="35"/>
      <c r="Y363" s="35"/>
      <c r="Z363" s="35"/>
      <c r="AA363" s="35"/>
      <c r="AB363" s="35"/>
      <c r="AC363" s="35"/>
      <c r="AD363" s="35"/>
      <c r="AE363" s="35"/>
      <c r="AR363" s="185" t="s">
        <v>256</v>
      </c>
      <c r="AT363" s="185" t="s">
        <v>120</v>
      </c>
      <c r="AU363" s="185" t="s">
        <v>85</v>
      </c>
      <c r="AY363" s="18" t="s">
        <v>117</v>
      </c>
      <c r="BE363" s="186">
        <f>IF(N363="základní",J363,0)</f>
        <v>0</v>
      </c>
      <c r="BF363" s="186">
        <f>IF(N363="snížená",J363,0)</f>
        <v>0</v>
      </c>
      <c r="BG363" s="186">
        <f>IF(N363="zákl. přenesená",J363,0)</f>
        <v>0</v>
      </c>
      <c r="BH363" s="186">
        <f>IF(N363="sníž. přenesená",J363,0)</f>
        <v>0</v>
      </c>
      <c r="BI363" s="186">
        <f>IF(N363="nulová",J363,0)</f>
        <v>0</v>
      </c>
      <c r="BJ363" s="18" t="s">
        <v>83</v>
      </c>
      <c r="BK363" s="186">
        <f>ROUND(I363*H363,2)</f>
        <v>0</v>
      </c>
      <c r="BL363" s="18" t="s">
        <v>256</v>
      </c>
      <c r="BM363" s="185" t="s">
        <v>727</v>
      </c>
    </row>
    <row r="364" spans="1:65" s="13" customFormat="1" ht="11.25">
      <c r="B364" s="192"/>
      <c r="C364" s="193"/>
      <c r="D364" s="194" t="s">
        <v>184</v>
      </c>
      <c r="E364" s="195" t="s">
        <v>19</v>
      </c>
      <c r="F364" s="196" t="s">
        <v>185</v>
      </c>
      <c r="G364" s="193"/>
      <c r="H364" s="195" t="s">
        <v>19</v>
      </c>
      <c r="I364" s="197"/>
      <c r="J364" s="193"/>
      <c r="K364" s="193"/>
      <c r="L364" s="198"/>
      <c r="M364" s="199"/>
      <c r="N364" s="200"/>
      <c r="O364" s="200"/>
      <c r="P364" s="200"/>
      <c r="Q364" s="200"/>
      <c r="R364" s="200"/>
      <c r="S364" s="200"/>
      <c r="T364" s="201"/>
      <c r="AT364" s="202" t="s">
        <v>184</v>
      </c>
      <c r="AU364" s="202" t="s">
        <v>85</v>
      </c>
      <c r="AV364" s="13" t="s">
        <v>83</v>
      </c>
      <c r="AW364" s="13" t="s">
        <v>37</v>
      </c>
      <c r="AX364" s="13" t="s">
        <v>75</v>
      </c>
      <c r="AY364" s="202" t="s">
        <v>117</v>
      </c>
    </row>
    <row r="365" spans="1:65" s="14" customFormat="1" ht="11.25">
      <c r="B365" s="203"/>
      <c r="C365" s="204"/>
      <c r="D365" s="194" t="s">
        <v>184</v>
      </c>
      <c r="E365" s="205" t="s">
        <v>19</v>
      </c>
      <c r="F365" s="206" t="s">
        <v>186</v>
      </c>
      <c r="G365" s="204"/>
      <c r="H365" s="207">
        <v>22.04</v>
      </c>
      <c r="I365" s="208"/>
      <c r="J365" s="204"/>
      <c r="K365" s="204"/>
      <c r="L365" s="209"/>
      <c r="M365" s="210"/>
      <c r="N365" s="211"/>
      <c r="O365" s="211"/>
      <c r="P365" s="211"/>
      <c r="Q365" s="211"/>
      <c r="R365" s="211"/>
      <c r="S365" s="211"/>
      <c r="T365" s="212"/>
      <c r="AT365" s="213" t="s">
        <v>184</v>
      </c>
      <c r="AU365" s="213" t="s">
        <v>85</v>
      </c>
      <c r="AV365" s="14" t="s">
        <v>85</v>
      </c>
      <c r="AW365" s="14" t="s">
        <v>37</v>
      </c>
      <c r="AX365" s="14" t="s">
        <v>75</v>
      </c>
      <c r="AY365" s="213" t="s">
        <v>117</v>
      </c>
    </row>
    <row r="366" spans="1:65" s="13" customFormat="1" ht="11.25">
      <c r="B366" s="192"/>
      <c r="C366" s="193"/>
      <c r="D366" s="194" t="s">
        <v>184</v>
      </c>
      <c r="E366" s="195" t="s">
        <v>19</v>
      </c>
      <c r="F366" s="196" t="s">
        <v>187</v>
      </c>
      <c r="G366" s="193"/>
      <c r="H366" s="195" t="s">
        <v>19</v>
      </c>
      <c r="I366" s="197"/>
      <c r="J366" s="193"/>
      <c r="K366" s="193"/>
      <c r="L366" s="198"/>
      <c r="M366" s="199"/>
      <c r="N366" s="200"/>
      <c r="O366" s="200"/>
      <c r="P366" s="200"/>
      <c r="Q366" s="200"/>
      <c r="R366" s="200"/>
      <c r="S366" s="200"/>
      <c r="T366" s="201"/>
      <c r="AT366" s="202" t="s">
        <v>184</v>
      </c>
      <c r="AU366" s="202" t="s">
        <v>85</v>
      </c>
      <c r="AV366" s="13" t="s">
        <v>83</v>
      </c>
      <c r="AW366" s="13" t="s">
        <v>37</v>
      </c>
      <c r="AX366" s="13" t="s">
        <v>75</v>
      </c>
      <c r="AY366" s="202" t="s">
        <v>117</v>
      </c>
    </row>
    <row r="367" spans="1:65" s="14" customFormat="1" ht="11.25">
      <c r="B367" s="203"/>
      <c r="C367" s="204"/>
      <c r="D367" s="194" t="s">
        <v>184</v>
      </c>
      <c r="E367" s="205" t="s">
        <v>19</v>
      </c>
      <c r="F367" s="206" t="s">
        <v>186</v>
      </c>
      <c r="G367" s="204"/>
      <c r="H367" s="207">
        <v>22.04</v>
      </c>
      <c r="I367" s="208"/>
      <c r="J367" s="204"/>
      <c r="K367" s="204"/>
      <c r="L367" s="209"/>
      <c r="M367" s="210"/>
      <c r="N367" s="211"/>
      <c r="O367" s="211"/>
      <c r="P367" s="211"/>
      <c r="Q367" s="211"/>
      <c r="R367" s="211"/>
      <c r="S367" s="211"/>
      <c r="T367" s="212"/>
      <c r="AT367" s="213" t="s">
        <v>184</v>
      </c>
      <c r="AU367" s="213" t="s">
        <v>85</v>
      </c>
      <c r="AV367" s="14" t="s">
        <v>85</v>
      </c>
      <c r="AW367" s="14" t="s">
        <v>37</v>
      </c>
      <c r="AX367" s="14" t="s">
        <v>75</v>
      </c>
      <c r="AY367" s="213" t="s">
        <v>117</v>
      </c>
    </row>
    <row r="368" spans="1:65" s="15" customFormat="1" ht="11.25">
      <c r="B368" s="214"/>
      <c r="C368" s="215"/>
      <c r="D368" s="194" t="s">
        <v>184</v>
      </c>
      <c r="E368" s="216" t="s">
        <v>19</v>
      </c>
      <c r="F368" s="217" t="s">
        <v>188</v>
      </c>
      <c r="G368" s="215"/>
      <c r="H368" s="218">
        <v>44.08</v>
      </c>
      <c r="I368" s="219"/>
      <c r="J368" s="215"/>
      <c r="K368" s="215"/>
      <c r="L368" s="220"/>
      <c r="M368" s="221"/>
      <c r="N368" s="222"/>
      <c r="O368" s="222"/>
      <c r="P368" s="222"/>
      <c r="Q368" s="222"/>
      <c r="R368" s="222"/>
      <c r="S368" s="222"/>
      <c r="T368" s="223"/>
      <c r="AT368" s="224" t="s">
        <v>184</v>
      </c>
      <c r="AU368" s="224" t="s">
        <v>85</v>
      </c>
      <c r="AV368" s="15" t="s">
        <v>134</v>
      </c>
      <c r="AW368" s="15" t="s">
        <v>37</v>
      </c>
      <c r="AX368" s="15" t="s">
        <v>83</v>
      </c>
      <c r="AY368" s="224" t="s">
        <v>117</v>
      </c>
    </row>
    <row r="369" spans="1:65" s="12" customFormat="1" ht="25.9" customHeight="1">
      <c r="B369" s="158"/>
      <c r="C369" s="159"/>
      <c r="D369" s="160" t="s">
        <v>74</v>
      </c>
      <c r="E369" s="161" t="s">
        <v>728</v>
      </c>
      <c r="F369" s="161" t="s">
        <v>729</v>
      </c>
      <c r="G369" s="159"/>
      <c r="H369" s="159"/>
      <c r="I369" s="162"/>
      <c r="J369" s="163">
        <f>BK369</f>
        <v>0</v>
      </c>
      <c r="K369" s="159"/>
      <c r="L369" s="164"/>
      <c r="M369" s="165"/>
      <c r="N369" s="166"/>
      <c r="O369" s="166"/>
      <c r="P369" s="167">
        <f>SUM(P370:P374)</f>
        <v>0</v>
      </c>
      <c r="Q369" s="166"/>
      <c r="R369" s="167">
        <f>SUM(R370:R374)</f>
        <v>0</v>
      </c>
      <c r="S369" s="166"/>
      <c r="T369" s="168">
        <f>SUM(T370:T374)</f>
        <v>0</v>
      </c>
      <c r="AR369" s="169" t="s">
        <v>134</v>
      </c>
      <c r="AT369" s="170" t="s">
        <v>74</v>
      </c>
      <c r="AU369" s="170" t="s">
        <v>75</v>
      </c>
      <c r="AY369" s="169" t="s">
        <v>117</v>
      </c>
      <c r="BK369" s="171">
        <f>SUM(BK370:BK374)</f>
        <v>0</v>
      </c>
    </row>
    <row r="370" spans="1:65" s="2" customFormat="1" ht="14.45" customHeight="1">
      <c r="A370" s="35"/>
      <c r="B370" s="36"/>
      <c r="C370" s="174" t="s">
        <v>730</v>
      </c>
      <c r="D370" s="174" t="s">
        <v>120</v>
      </c>
      <c r="E370" s="175" t="s">
        <v>731</v>
      </c>
      <c r="F370" s="176" t="s">
        <v>732</v>
      </c>
      <c r="G370" s="177" t="s">
        <v>733</v>
      </c>
      <c r="H370" s="178">
        <v>3</v>
      </c>
      <c r="I370" s="179"/>
      <c r="J370" s="180">
        <f>ROUND(I370*H370,2)</f>
        <v>0</v>
      </c>
      <c r="K370" s="176" t="s">
        <v>123</v>
      </c>
      <c r="L370" s="40"/>
      <c r="M370" s="181" t="s">
        <v>19</v>
      </c>
      <c r="N370" s="182" t="s">
        <v>46</v>
      </c>
      <c r="O370" s="65"/>
      <c r="P370" s="183">
        <f>O370*H370</f>
        <v>0</v>
      </c>
      <c r="Q370" s="183">
        <v>0</v>
      </c>
      <c r="R370" s="183">
        <f>Q370*H370</f>
        <v>0</v>
      </c>
      <c r="S370" s="183">
        <v>0</v>
      </c>
      <c r="T370" s="184">
        <f>S370*H370</f>
        <v>0</v>
      </c>
      <c r="U370" s="35"/>
      <c r="V370" s="35"/>
      <c r="W370" s="35"/>
      <c r="X370" s="35"/>
      <c r="Y370" s="35"/>
      <c r="Z370" s="35"/>
      <c r="AA370" s="35"/>
      <c r="AB370" s="35"/>
      <c r="AC370" s="35"/>
      <c r="AD370" s="35"/>
      <c r="AE370" s="35"/>
      <c r="AR370" s="185" t="s">
        <v>734</v>
      </c>
      <c r="AT370" s="185" t="s">
        <v>120</v>
      </c>
      <c r="AU370" s="185" t="s">
        <v>83</v>
      </c>
      <c r="AY370" s="18" t="s">
        <v>117</v>
      </c>
      <c r="BE370" s="186">
        <f>IF(N370="základní",J370,0)</f>
        <v>0</v>
      </c>
      <c r="BF370" s="186">
        <f>IF(N370="snížená",J370,0)</f>
        <v>0</v>
      </c>
      <c r="BG370" s="186">
        <f>IF(N370="zákl. přenesená",J370,0)</f>
        <v>0</v>
      </c>
      <c r="BH370" s="186">
        <f>IF(N370="sníž. přenesená",J370,0)</f>
        <v>0</v>
      </c>
      <c r="BI370" s="186">
        <f>IF(N370="nulová",J370,0)</f>
        <v>0</v>
      </c>
      <c r="BJ370" s="18" t="s">
        <v>83</v>
      </c>
      <c r="BK370" s="186">
        <f>ROUND(I370*H370,2)</f>
        <v>0</v>
      </c>
      <c r="BL370" s="18" t="s">
        <v>734</v>
      </c>
      <c r="BM370" s="185" t="s">
        <v>735</v>
      </c>
    </row>
    <row r="371" spans="1:65" s="2" customFormat="1" ht="14.45" customHeight="1">
      <c r="A371" s="35"/>
      <c r="B371" s="36"/>
      <c r="C371" s="174" t="s">
        <v>736</v>
      </c>
      <c r="D371" s="174" t="s">
        <v>120</v>
      </c>
      <c r="E371" s="175" t="s">
        <v>737</v>
      </c>
      <c r="F371" s="176" t="s">
        <v>738</v>
      </c>
      <c r="G371" s="177" t="s">
        <v>733</v>
      </c>
      <c r="H371" s="178">
        <v>3</v>
      </c>
      <c r="I371" s="179"/>
      <c r="J371" s="180">
        <f>ROUND(I371*H371,2)</f>
        <v>0</v>
      </c>
      <c r="K371" s="176" t="s">
        <v>123</v>
      </c>
      <c r="L371" s="40"/>
      <c r="M371" s="181" t="s">
        <v>19</v>
      </c>
      <c r="N371" s="182" t="s">
        <v>46</v>
      </c>
      <c r="O371" s="65"/>
      <c r="P371" s="183">
        <f>O371*H371</f>
        <v>0</v>
      </c>
      <c r="Q371" s="183">
        <v>0</v>
      </c>
      <c r="R371" s="183">
        <f>Q371*H371</f>
        <v>0</v>
      </c>
      <c r="S371" s="183">
        <v>0</v>
      </c>
      <c r="T371" s="184">
        <f>S371*H371</f>
        <v>0</v>
      </c>
      <c r="U371" s="35"/>
      <c r="V371" s="35"/>
      <c r="W371" s="35"/>
      <c r="X371" s="35"/>
      <c r="Y371" s="35"/>
      <c r="Z371" s="35"/>
      <c r="AA371" s="35"/>
      <c r="AB371" s="35"/>
      <c r="AC371" s="35"/>
      <c r="AD371" s="35"/>
      <c r="AE371" s="35"/>
      <c r="AR371" s="185" t="s">
        <v>734</v>
      </c>
      <c r="AT371" s="185" t="s">
        <v>120</v>
      </c>
      <c r="AU371" s="185" t="s">
        <v>83</v>
      </c>
      <c r="AY371" s="18" t="s">
        <v>117</v>
      </c>
      <c r="BE371" s="186">
        <f>IF(N371="základní",J371,0)</f>
        <v>0</v>
      </c>
      <c r="BF371" s="186">
        <f>IF(N371="snížená",J371,0)</f>
        <v>0</v>
      </c>
      <c r="BG371" s="186">
        <f>IF(N371="zákl. přenesená",J371,0)</f>
        <v>0</v>
      </c>
      <c r="BH371" s="186">
        <f>IF(N371="sníž. přenesená",J371,0)</f>
        <v>0</v>
      </c>
      <c r="BI371" s="186">
        <f>IF(N371="nulová",J371,0)</f>
        <v>0</v>
      </c>
      <c r="BJ371" s="18" t="s">
        <v>83</v>
      </c>
      <c r="BK371" s="186">
        <f>ROUND(I371*H371,2)</f>
        <v>0</v>
      </c>
      <c r="BL371" s="18" t="s">
        <v>734</v>
      </c>
      <c r="BM371" s="185" t="s">
        <v>739</v>
      </c>
    </row>
    <row r="372" spans="1:65" s="2" customFormat="1" ht="14.45" customHeight="1">
      <c r="A372" s="35"/>
      <c r="B372" s="36"/>
      <c r="C372" s="174" t="s">
        <v>740</v>
      </c>
      <c r="D372" s="174" t="s">
        <v>120</v>
      </c>
      <c r="E372" s="175" t="s">
        <v>741</v>
      </c>
      <c r="F372" s="176" t="s">
        <v>742</v>
      </c>
      <c r="G372" s="177" t="s">
        <v>733</v>
      </c>
      <c r="H372" s="178">
        <v>3</v>
      </c>
      <c r="I372" s="179"/>
      <c r="J372" s="180">
        <f>ROUND(I372*H372,2)</f>
        <v>0</v>
      </c>
      <c r="K372" s="176" t="s">
        <v>123</v>
      </c>
      <c r="L372" s="40"/>
      <c r="M372" s="181" t="s">
        <v>19</v>
      </c>
      <c r="N372" s="182" t="s">
        <v>46</v>
      </c>
      <c r="O372" s="65"/>
      <c r="P372" s="183">
        <f>O372*H372</f>
        <v>0</v>
      </c>
      <c r="Q372" s="183">
        <v>0</v>
      </c>
      <c r="R372" s="183">
        <f>Q372*H372</f>
        <v>0</v>
      </c>
      <c r="S372" s="183">
        <v>0</v>
      </c>
      <c r="T372" s="184">
        <f>S372*H372</f>
        <v>0</v>
      </c>
      <c r="U372" s="35"/>
      <c r="V372" s="35"/>
      <c r="W372" s="35"/>
      <c r="X372" s="35"/>
      <c r="Y372" s="35"/>
      <c r="Z372" s="35"/>
      <c r="AA372" s="35"/>
      <c r="AB372" s="35"/>
      <c r="AC372" s="35"/>
      <c r="AD372" s="35"/>
      <c r="AE372" s="35"/>
      <c r="AR372" s="185" t="s">
        <v>734</v>
      </c>
      <c r="AT372" s="185" t="s">
        <v>120</v>
      </c>
      <c r="AU372" s="185" t="s">
        <v>83</v>
      </c>
      <c r="AY372" s="18" t="s">
        <v>117</v>
      </c>
      <c r="BE372" s="186">
        <f>IF(N372="základní",J372,0)</f>
        <v>0</v>
      </c>
      <c r="BF372" s="186">
        <f>IF(N372="snížená",J372,0)</f>
        <v>0</v>
      </c>
      <c r="BG372" s="186">
        <f>IF(N372="zákl. přenesená",J372,0)</f>
        <v>0</v>
      </c>
      <c r="BH372" s="186">
        <f>IF(N372="sníž. přenesená",J372,0)</f>
        <v>0</v>
      </c>
      <c r="BI372" s="186">
        <f>IF(N372="nulová",J372,0)</f>
        <v>0</v>
      </c>
      <c r="BJ372" s="18" t="s">
        <v>83</v>
      </c>
      <c r="BK372" s="186">
        <f>ROUND(I372*H372,2)</f>
        <v>0</v>
      </c>
      <c r="BL372" s="18" t="s">
        <v>734</v>
      </c>
      <c r="BM372" s="185" t="s">
        <v>743</v>
      </c>
    </row>
    <row r="373" spans="1:65" s="2" customFormat="1" ht="14.45" customHeight="1">
      <c r="A373" s="35"/>
      <c r="B373" s="36"/>
      <c r="C373" s="174" t="s">
        <v>744</v>
      </c>
      <c r="D373" s="174" t="s">
        <v>120</v>
      </c>
      <c r="E373" s="175" t="s">
        <v>745</v>
      </c>
      <c r="F373" s="176" t="s">
        <v>746</v>
      </c>
      <c r="G373" s="177" t="s">
        <v>733</v>
      </c>
      <c r="H373" s="178">
        <v>4</v>
      </c>
      <c r="I373" s="179"/>
      <c r="J373" s="180">
        <f>ROUND(I373*H373,2)</f>
        <v>0</v>
      </c>
      <c r="K373" s="176" t="s">
        <v>123</v>
      </c>
      <c r="L373" s="40"/>
      <c r="M373" s="181" t="s">
        <v>19</v>
      </c>
      <c r="N373" s="182" t="s">
        <v>46</v>
      </c>
      <c r="O373" s="65"/>
      <c r="P373" s="183">
        <f>O373*H373</f>
        <v>0</v>
      </c>
      <c r="Q373" s="183">
        <v>0</v>
      </c>
      <c r="R373" s="183">
        <f>Q373*H373</f>
        <v>0</v>
      </c>
      <c r="S373" s="183">
        <v>0</v>
      </c>
      <c r="T373" s="184">
        <f>S373*H373</f>
        <v>0</v>
      </c>
      <c r="U373" s="35"/>
      <c r="V373" s="35"/>
      <c r="W373" s="35"/>
      <c r="X373" s="35"/>
      <c r="Y373" s="35"/>
      <c r="Z373" s="35"/>
      <c r="AA373" s="35"/>
      <c r="AB373" s="35"/>
      <c r="AC373" s="35"/>
      <c r="AD373" s="35"/>
      <c r="AE373" s="35"/>
      <c r="AR373" s="185" t="s">
        <v>734</v>
      </c>
      <c r="AT373" s="185" t="s">
        <v>120</v>
      </c>
      <c r="AU373" s="185" t="s">
        <v>83</v>
      </c>
      <c r="AY373" s="18" t="s">
        <v>117</v>
      </c>
      <c r="BE373" s="186">
        <f>IF(N373="základní",J373,0)</f>
        <v>0</v>
      </c>
      <c r="BF373" s="186">
        <f>IF(N373="snížená",J373,0)</f>
        <v>0</v>
      </c>
      <c r="BG373" s="186">
        <f>IF(N373="zákl. přenesená",J373,0)</f>
        <v>0</v>
      </c>
      <c r="BH373" s="186">
        <f>IF(N373="sníž. přenesená",J373,0)</f>
        <v>0</v>
      </c>
      <c r="BI373" s="186">
        <f>IF(N373="nulová",J373,0)</f>
        <v>0</v>
      </c>
      <c r="BJ373" s="18" t="s">
        <v>83</v>
      </c>
      <c r="BK373" s="186">
        <f>ROUND(I373*H373,2)</f>
        <v>0</v>
      </c>
      <c r="BL373" s="18" t="s">
        <v>734</v>
      </c>
      <c r="BM373" s="185" t="s">
        <v>747</v>
      </c>
    </row>
    <row r="374" spans="1:65" s="2" customFormat="1" ht="14.45" customHeight="1">
      <c r="A374" s="35"/>
      <c r="B374" s="36"/>
      <c r="C374" s="174" t="s">
        <v>748</v>
      </c>
      <c r="D374" s="174" t="s">
        <v>120</v>
      </c>
      <c r="E374" s="175" t="s">
        <v>749</v>
      </c>
      <c r="F374" s="176" t="s">
        <v>750</v>
      </c>
      <c r="G374" s="177" t="s">
        <v>733</v>
      </c>
      <c r="H374" s="178">
        <v>2</v>
      </c>
      <c r="I374" s="179"/>
      <c r="J374" s="180">
        <f>ROUND(I374*H374,2)</f>
        <v>0</v>
      </c>
      <c r="K374" s="176" t="s">
        <v>123</v>
      </c>
      <c r="L374" s="40"/>
      <c r="M374" s="187" t="s">
        <v>19</v>
      </c>
      <c r="N374" s="188" t="s">
        <v>46</v>
      </c>
      <c r="O374" s="189"/>
      <c r="P374" s="190">
        <f>O374*H374</f>
        <v>0</v>
      </c>
      <c r="Q374" s="190">
        <v>0</v>
      </c>
      <c r="R374" s="190">
        <f>Q374*H374</f>
        <v>0</v>
      </c>
      <c r="S374" s="190">
        <v>0</v>
      </c>
      <c r="T374" s="191">
        <f>S374*H374</f>
        <v>0</v>
      </c>
      <c r="U374" s="35"/>
      <c r="V374" s="35"/>
      <c r="W374" s="35"/>
      <c r="X374" s="35"/>
      <c r="Y374" s="35"/>
      <c r="Z374" s="35"/>
      <c r="AA374" s="35"/>
      <c r="AB374" s="35"/>
      <c r="AC374" s="35"/>
      <c r="AD374" s="35"/>
      <c r="AE374" s="35"/>
      <c r="AR374" s="185" t="s">
        <v>734</v>
      </c>
      <c r="AT374" s="185" t="s">
        <v>120</v>
      </c>
      <c r="AU374" s="185" t="s">
        <v>83</v>
      </c>
      <c r="AY374" s="18" t="s">
        <v>117</v>
      </c>
      <c r="BE374" s="186">
        <f>IF(N374="základní",J374,0)</f>
        <v>0</v>
      </c>
      <c r="BF374" s="186">
        <f>IF(N374="snížená",J374,0)</f>
        <v>0</v>
      </c>
      <c r="BG374" s="186">
        <f>IF(N374="zákl. přenesená",J374,0)</f>
        <v>0</v>
      </c>
      <c r="BH374" s="186">
        <f>IF(N374="sníž. přenesená",J374,0)</f>
        <v>0</v>
      </c>
      <c r="BI374" s="186">
        <f>IF(N374="nulová",J374,0)</f>
        <v>0</v>
      </c>
      <c r="BJ374" s="18" t="s">
        <v>83</v>
      </c>
      <c r="BK374" s="186">
        <f>ROUND(I374*H374,2)</f>
        <v>0</v>
      </c>
      <c r="BL374" s="18" t="s">
        <v>734</v>
      </c>
      <c r="BM374" s="185" t="s">
        <v>751</v>
      </c>
    </row>
    <row r="375" spans="1:65" s="2" customFormat="1" ht="6.95" customHeight="1">
      <c r="A375" s="35"/>
      <c r="B375" s="48"/>
      <c r="C375" s="49"/>
      <c r="D375" s="49"/>
      <c r="E375" s="49"/>
      <c r="F375" s="49"/>
      <c r="G375" s="49"/>
      <c r="H375" s="49"/>
      <c r="I375" s="49"/>
      <c r="J375" s="49"/>
      <c r="K375" s="49"/>
      <c r="L375" s="40"/>
      <c r="M375" s="35"/>
      <c r="O375" s="35"/>
      <c r="P375" s="35"/>
      <c r="Q375" s="35"/>
      <c r="R375" s="35"/>
      <c r="S375" s="35"/>
      <c r="T375" s="35"/>
      <c r="U375" s="35"/>
      <c r="V375" s="35"/>
      <c r="W375" s="35"/>
      <c r="X375" s="35"/>
      <c r="Y375" s="35"/>
      <c r="Z375" s="35"/>
      <c r="AA375" s="35"/>
      <c r="AB375" s="35"/>
      <c r="AC375" s="35"/>
      <c r="AD375" s="35"/>
      <c r="AE375" s="35"/>
    </row>
  </sheetData>
  <sheetProtection algorithmName="SHA-512" hashValue="1DBhSSl+FtT8LxWsP34qn44yVQhoeDVhmA1xOFwGmtibzQWDWc6n+CpLRjIiOh5pyfF25DixExz9Cus+RcK+aA==" saltValue="VwpE8JOpaTI3LT5oMZ50K2XyQDOBCtWFVr1NvVqRHXD/fPgv0R3w8JI1IkkRbupjLf4RnRnACO2wpDjNjMuXBw==" spinCount="100000" sheet="1" objects="1" scenarios="1" formatColumns="0" formatRows="0" autoFilter="0"/>
  <autoFilter ref="C99:K374"/>
  <mergeCells count="9">
    <mergeCell ref="E50:H50"/>
    <mergeCell ref="E90:H90"/>
    <mergeCell ref="E92:H92"/>
    <mergeCell ref="L2:V2"/>
    <mergeCell ref="E7:H7"/>
    <mergeCell ref="E9:H9"/>
    <mergeCell ref="E18:H18"/>
    <mergeCell ref="E27:H27"/>
    <mergeCell ref="E48:H48"/>
  </mergeCells>
  <pageMargins left="0.39374999999999999" right="0.39374999999999999" top="0.39374999999999999" bottom="0.39374999999999999" header="0" footer="0"/>
  <pageSetup paperSize="9" scale="85"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sheetPr>
    <pageSetUpPr fitToPage="1"/>
  </sheetPr>
  <dimension ref="A1:K218"/>
  <sheetViews>
    <sheetView showGridLines="0" zoomScale="110" zoomScaleNormal="110" workbookViewId="0"/>
  </sheetViews>
  <sheetFormatPr defaultRowHeight="15"/>
  <cols>
    <col min="1" max="1" width="8.33203125" style="239" customWidth="1"/>
    <col min="2" max="2" width="1.6640625" style="239" customWidth="1"/>
    <col min="3" max="4" width="5" style="239" customWidth="1"/>
    <col min="5" max="5" width="11.6640625" style="239" customWidth="1"/>
    <col min="6" max="6" width="9.1640625" style="239" customWidth="1"/>
    <col min="7" max="7" width="5" style="239" customWidth="1"/>
    <col min="8" max="8" width="77.83203125" style="239" customWidth="1"/>
    <col min="9" max="10" width="20" style="239" customWidth="1"/>
    <col min="11" max="11" width="1.6640625" style="239" customWidth="1"/>
  </cols>
  <sheetData>
    <row r="1" spans="2:11" s="1" customFormat="1" ht="37.5" customHeight="1"/>
    <row r="2" spans="2:11" s="1" customFormat="1" ht="7.5" customHeight="1">
      <c r="B2" s="240"/>
      <c r="C2" s="241"/>
      <c r="D2" s="241"/>
      <c r="E2" s="241"/>
      <c r="F2" s="241"/>
      <c r="G2" s="241"/>
      <c r="H2" s="241"/>
      <c r="I2" s="241"/>
      <c r="J2" s="241"/>
      <c r="K2" s="242"/>
    </row>
    <row r="3" spans="2:11" s="16" customFormat="1" ht="45" customHeight="1">
      <c r="B3" s="243"/>
      <c r="C3" s="371" t="s">
        <v>752</v>
      </c>
      <c r="D3" s="371"/>
      <c r="E3" s="371"/>
      <c r="F3" s="371"/>
      <c r="G3" s="371"/>
      <c r="H3" s="371"/>
      <c r="I3" s="371"/>
      <c r="J3" s="371"/>
      <c r="K3" s="244"/>
    </row>
    <row r="4" spans="2:11" s="1" customFormat="1" ht="25.5" customHeight="1">
      <c r="B4" s="245"/>
      <c r="C4" s="376" t="s">
        <v>753</v>
      </c>
      <c r="D4" s="376"/>
      <c r="E4" s="376"/>
      <c r="F4" s="376"/>
      <c r="G4" s="376"/>
      <c r="H4" s="376"/>
      <c r="I4" s="376"/>
      <c r="J4" s="376"/>
      <c r="K4" s="246"/>
    </row>
    <row r="5" spans="2:11" s="1" customFormat="1" ht="5.25" customHeight="1">
      <c r="B5" s="245"/>
      <c r="C5" s="247"/>
      <c r="D5" s="247"/>
      <c r="E5" s="247"/>
      <c r="F5" s="247"/>
      <c r="G5" s="247"/>
      <c r="H5" s="247"/>
      <c r="I5" s="247"/>
      <c r="J5" s="247"/>
      <c r="K5" s="246"/>
    </row>
    <row r="6" spans="2:11" s="1" customFormat="1" ht="15" customHeight="1">
      <c r="B6" s="245"/>
      <c r="C6" s="375" t="s">
        <v>754</v>
      </c>
      <c r="D6" s="375"/>
      <c r="E6" s="375"/>
      <c r="F6" s="375"/>
      <c r="G6" s="375"/>
      <c r="H6" s="375"/>
      <c r="I6" s="375"/>
      <c r="J6" s="375"/>
      <c r="K6" s="246"/>
    </row>
    <row r="7" spans="2:11" s="1" customFormat="1" ht="15" customHeight="1">
      <c r="B7" s="249"/>
      <c r="C7" s="375" t="s">
        <v>755</v>
      </c>
      <c r="D7" s="375"/>
      <c r="E7" s="375"/>
      <c r="F7" s="375"/>
      <c r="G7" s="375"/>
      <c r="H7" s="375"/>
      <c r="I7" s="375"/>
      <c r="J7" s="375"/>
      <c r="K7" s="246"/>
    </row>
    <row r="8" spans="2:11" s="1" customFormat="1" ht="12.75" customHeight="1">
      <c r="B8" s="249"/>
      <c r="C8" s="248"/>
      <c r="D8" s="248"/>
      <c r="E8" s="248"/>
      <c r="F8" s="248"/>
      <c r="G8" s="248"/>
      <c r="H8" s="248"/>
      <c r="I8" s="248"/>
      <c r="J8" s="248"/>
      <c r="K8" s="246"/>
    </row>
    <row r="9" spans="2:11" s="1" customFormat="1" ht="15" customHeight="1">
      <c r="B9" s="249"/>
      <c r="C9" s="375" t="s">
        <v>756</v>
      </c>
      <c r="D9" s="375"/>
      <c r="E9" s="375"/>
      <c r="F9" s="375"/>
      <c r="G9" s="375"/>
      <c r="H9" s="375"/>
      <c r="I9" s="375"/>
      <c r="J9" s="375"/>
      <c r="K9" s="246"/>
    </row>
    <row r="10" spans="2:11" s="1" customFormat="1" ht="15" customHeight="1">
      <c r="B10" s="249"/>
      <c r="C10" s="248"/>
      <c r="D10" s="375" t="s">
        <v>757</v>
      </c>
      <c r="E10" s="375"/>
      <c r="F10" s="375"/>
      <c r="G10" s="375"/>
      <c r="H10" s="375"/>
      <c r="I10" s="375"/>
      <c r="J10" s="375"/>
      <c r="K10" s="246"/>
    </row>
    <row r="11" spans="2:11" s="1" customFormat="1" ht="15" customHeight="1">
      <c r="B11" s="249"/>
      <c r="C11" s="250"/>
      <c r="D11" s="375" t="s">
        <v>758</v>
      </c>
      <c r="E11" s="375"/>
      <c r="F11" s="375"/>
      <c r="G11" s="375"/>
      <c r="H11" s="375"/>
      <c r="I11" s="375"/>
      <c r="J11" s="375"/>
      <c r="K11" s="246"/>
    </row>
    <row r="12" spans="2:11" s="1" customFormat="1" ht="15" customHeight="1">
      <c r="B12" s="249"/>
      <c r="C12" s="250"/>
      <c r="D12" s="248"/>
      <c r="E12" s="248"/>
      <c r="F12" s="248"/>
      <c r="G12" s="248"/>
      <c r="H12" s="248"/>
      <c r="I12" s="248"/>
      <c r="J12" s="248"/>
      <c r="K12" s="246"/>
    </row>
    <row r="13" spans="2:11" s="1" customFormat="1" ht="15" customHeight="1">
      <c r="B13" s="249"/>
      <c r="C13" s="250"/>
      <c r="D13" s="251" t="s">
        <v>759</v>
      </c>
      <c r="E13" s="248"/>
      <c r="F13" s="248"/>
      <c r="G13" s="248"/>
      <c r="H13" s="248"/>
      <c r="I13" s="248"/>
      <c r="J13" s="248"/>
      <c r="K13" s="246"/>
    </row>
    <row r="14" spans="2:11" s="1" customFormat="1" ht="12.75" customHeight="1">
      <c r="B14" s="249"/>
      <c r="C14" s="250"/>
      <c r="D14" s="250"/>
      <c r="E14" s="250"/>
      <c r="F14" s="250"/>
      <c r="G14" s="250"/>
      <c r="H14" s="250"/>
      <c r="I14" s="250"/>
      <c r="J14" s="250"/>
      <c r="K14" s="246"/>
    </row>
    <row r="15" spans="2:11" s="1" customFormat="1" ht="15" customHeight="1">
      <c r="B15" s="249"/>
      <c r="C15" s="250"/>
      <c r="D15" s="375" t="s">
        <v>760</v>
      </c>
      <c r="E15" s="375"/>
      <c r="F15" s="375"/>
      <c r="G15" s="375"/>
      <c r="H15" s="375"/>
      <c r="I15" s="375"/>
      <c r="J15" s="375"/>
      <c r="K15" s="246"/>
    </row>
    <row r="16" spans="2:11" s="1" customFormat="1" ht="15" customHeight="1">
      <c r="B16" s="249"/>
      <c r="C16" s="250"/>
      <c r="D16" s="375" t="s">
        <v>761</v>
      </c>
      <c r="E16" s="375"/>
      <c r="F16" s="375"/>
      <c r="G16" s="375"/>
      <c r="H16" s="375"/>
      <c r="I16" s="375"/>
      <c r="J16" s="375"/>
      <c r="K16" s="246"/>
    </row>
    <row r="17" spans="2:11" s="1" customFormat="1" ht="15" customHeight="1">
      <c r="B17" s="249"/>
      <c r="C17" s="250"/>
      <c r="D17" s="375" t="s">
        <v>762</v>
      </c>
      <c r="E17" s="375"/>
      <c r="F17" s="375"/>
      <c r="G17" s="375"/>
      <c r="H17" s="375"/>
      <c r="I17" s="375"/>
      <c r="J17" s="375"/>
      <c r="K17" s="246"/>
    </row>
    <row r="18" spans="2:11" s="1" customFormat="1" ht="15" customHeight="1">
      <c r="B18" s="249"/>
      <c r="C18" s="250"/>
      <c r="D18" s="250"/>
      <c r="E18" s="252" t="s">
        <v>82</v>
      </c>
      <c r="F18" s="375" t="s">
        <v>763</v>
      </c>
      <c r="G18" s="375"/>
      <c r="H18" s="375"/>
      <c r="I18" s="375"/>
      <c r="J18" s="375"/>
      <c r="K18" s="246"/>
    </row>
    <row r="19" spans="2:11" s="1" customFormat="1" ht="15" customHeight="1">
      <c r="B19" s="249"/>
      <c r="C19" s="250"/>
      <c r="D19" s="250"/>
      <c r="E19" s="252" t="s">
        <v>764</v>
      </c>
      <c r="F19" s="375" t="s">
        <v>765</v>
      </c>
      <c r="G19" s="375"/>
      <c r="H19" s="375"/>
      <c r="I19" s="375"/>
      <c r="J19" s="375"/>
      <c r="K19" s="246"/>
    </row>
    <row r="20" spans="2:11" s="1" customFormat="1" ht="15" customHeight="1">
      <c r="B20" s="249"/>
      <c r="C20" s="250"/>
      <c r="D20" s="250"/>
      <c r="E20" s="252" t="s">
        <v>766</v>
      </c>
      <c r="F20" s="375" t="s">
        <v>767</v>
      </c>
      <c r="G20" s="375"/>
      <c r="H20" s="375"/>
      <c r="I20" s="375"/>
      <c r="J20" s="375"/>
      <c r="K20" s="246"/>
    </row>
    <row r="21" spans="2:11" s="1" customFormat="1" ht="15" customHeight="1">
      <c r="B21" s="249"/>
      <c r="C21" s="250"/>
      <c r="D21" s="250"/>
      <c r="E21" s="252" t="s">
        <v>768</v>
      </c>
      <c r="F21" s="375" t="s">
        <v>769</v>
      </c>
      <c r="G21" s="375"/>
      <c r="H21" s="375"/>
      <c r="I21" s="375"/>
      <c r="J21" s="375"/>
      <c r="K21" s="246"/>
    </row>
    <row r="22" spans="2:11" s="1" customFormat="1" ht="15" customHeight="1">
      <c r="B22" s="249"/>
      <c r="C22" s="250"/>
      <c r="D22" s="250"/>
      <c r="E22" s="252" t="s">
        <v>770</v>
      </c>
      <c r="F22" s="375" t="s">
        <v>771</v>
      </c>
      <c r="G22" s="375"/>
      <c r="H22" s="375"/>
      <c r="I22" s="375"/>
      <c r="J22" s="375"/>
      <c r="K22" s="246"/>
    </row>
    <row r="23" spans="2:11" s="1" customFormat="1" ht="15" customHeight="1">
      <c r="B23" s="249"/>
      <c r="C23" s="250"/>
      <c r="D23" s="250"/>
      <c r="E23" s="252" t="s">
        <v>772</v>
      </c>
      <c r="F23" s="375" t="s">
        <v>773</v>
      </c>
      <c r="G23" s="375"/>
      <c r="H23" s="375"/>
      <c r="I23" s="375"/>
      <c r="J23" s="375"/>
      <c r="K23" s="246"/>
    </row>
    <row r="24" spans="2:11" s="1" customFormat="1" ht="12.75" customHeight="1">
      <c r="B24" s="249"/>
      <c r="C24" s="250"/>
      <c r="D24" s="250"/>
      <c r="E24" s="250"/>
      <c r="F24" s="250"/>
      <c r="G24" s="250"/>
      <c r="H24" s="250"/>
      <c r="I24" s="250"/>
      <c r="J24" s="250"/>
      <c r="K24" s="246"/>
    </row>
    <row r="25" spans="2:11" s="1" customFormat="1" ht="15" customHeight="1">
      <c r="B25" s="249"/>
      <c r="C25" s="375" t="s">
        <v>774</v>
      </c>
      <c r="D25" s="375"/>
      <c r="E25" s="375"/>
      <c r="F25" s="375"/>
      <c r="G25" s="375"/>
      <c r="H25" s="375"/>
      <c r="I25" s="375"/>
      <c r="J25" s="375"/>
      <c r="K25" s="246"/>
    </row>
    <row r="26" spans="2:11" s="1" customFormat="1" ht="15" customHeight="1">
      <c r="B26" s="249"/>
      <c r="C26" s="375" t="s">
        <v>775</v>
      </c>
      <c r="D26" s="375"/>
      <c r="E26" s="375"/>
      <c r="F26" s="375"/>
      <c r="G26" s="375"/>
      <c r="H26" s="375"/>
      <c r="I26" s="375"/>
      <c r="J26" s="375"/>
      <c r="K26" s="246"/>
    </row>
    <row r="27" spans="2:11" s="1" customFormat="1" ht="15" customHeight="1">
      <c r="B27" s="249"/>
      <c r="C27" s="248"/>
      <c r="D27" s="375" t="s">
        <v>776</v>
      </c>
      <c r="E27" s="375"/>
      <c r="F27" s="375"/>
      <c r="G27" s="375"/>
      <c r="H27" s="375"/>
      <c r="I27" s="375"/>
      <c r="J27" s="375"/>
      <c r="K27" s="246"/>
    </row>
    <row r="28" spans="2:11" s="1" customFormat="1" ht="15" customHeight="1">
      <c r="B28" s="249"/>
      <c r="C28" s="250"/>
      <c r="D28" s="375" t="s">
        <v>777</v>
      </c>
      <c r="E28" s="375"/>
      <c r="F28" s="375"/>
      <c r="G28" s="375"/>
      <c r="H28" s="375"/>
      <c r="I28" s="375"/>
      <c r="J28" s="375"/>
      <c r="K28" s="246"/>
    </row>
    <row r="29" spans="2:11" s="1" customFormat="1" ht="12.75" customHeight="1">
      <c r="B29" s="249"/>
      <c r="C29" s="250"/>
      <c r="D29" s="250"/>
      <c r="E29" s="250"/>
      <c r="F29" s="250"/>
      <c r="G29" s="250"/>
      <c r="H29" s="250"/>
      <c r="I29" s="250"/>
      <c r="J29" s="250"/>
      <c r="K29" s="246"/>
    </row>
    <row r="30" spans="2:11" s="1" customFormat="1" ht="15" customHeight="1">
      <c r="B30" s="249"/>
      <c r="C30" s="250"/>
      <c r="D30" s="375" t="s">
        <v>778</v>
      </c>
      <c r="E30" s="375"/>
      <c r="F30" s="375"/>
      <c r="G30" s="375"/>
      <c r="H30" s="375"/>
      <c r="I30" s="375"/>
      <c r="J30" s="375"/>
      <c r="K30" s="246"/>
    </row>
    <row r="31" spans="2:11" s="1" customFormat="1" ht="15" customHeight="1">
      <c r="B31" s="249"/>
      <c r="C31" s="250"/>
      <c r="D31" s="375" t="s">
        <v>779</v>
      </c>
      <c r="E31" s="375"/>
      <c r="F31" s="375"/>
      <c r="G31" s="375"/>
      <c r="H31" s="375"/>
      <c r="I31" s="375"/>
      <c r="J31" s="375"/>
      <c r="K31" s="246"/>
    </row>
    <row r="32" spans="2:11" s="1" customFormat="1" ht="12.75" customHeight="1">
      <c r="B32" s="249"/>
      <c r="C32" s="250"/>
      <c r="D32" s="250"/>
      <c r="E32" s="250"/>
      <c r="F32" s="250"/>
      <c r="G32" s="250"/>
      <c r="H32" s="250"/>
      <c r="I32" s="250"/>
      <c r="J32" s="250"/>
      <c r="K32" s="246"/>
    </row>
    <row r="33" spans="2:11" s="1" customFormat="1" ht="15" customHeight="1">
      <c r="B33" s="249"/>
      <c r="C33" s="250"/>
      <c r="D33" s="375" t="s">
        <v>780</v>
      </c>
      <c r="E33" s="375"/>
      <c r="F33" s="375"/>
      <c r="G33" s="375"/>
      <c r="H33" s="375"/>
      <c r="I33" s="375"/>
      <c r="J33" s="375"/>
      <c r="K33" s="246"/>
    </row>
    <row r="34" spans="2:11" s="1" customFormat="1" ht="15" customHeight="1">
      <c r="B34" s="249"/>
      <c r="C34" s="250"/>
      <c r="D34" s="375" t="s">
        <v>781</v>
      </c>
      <c r="E34" s="375"/>
      <c r="F34" s="375"/>
      <c r="G34" s="375"/>
      <c r="H34" s="375"/>
      <c r="I34" s="375"/>
      <c r="J34" s="375"/>
      <c r="K34" s="246"/>
    </row>
    <row r="35" spans="2:11" s="1" customFormat="1" ht="15" customHeight="1">
      <c r="B35" s="249"/>
      <c r="C35" s="250"/>
      <c r="D35" s="375" t="s">
        <v>782</v>
      </c>
      <c r="E35" s="375"/>
      <c r="F35" s="375"/>
      <c r="G35" s="375"/>
      <c r="H35" s="375"/>
      <c r="I35" s="375"/>
      <c r="J35" s="375"/>
      <c r="K35" s="246"/>
    </row>
    <row r="36" spans="2:11" s="1" customFormat="1" ht="15" customHeight="1">
      <c r="B36" s="249"/>
      <c r="C36" s="250"/>
      <c r="D36" s="248"/>
      <c r="E36" s="251" t="s">
        <v>102</v>
      </c>
      <c r="F36" s="248"/>
      <c r="G36" s="375" t="s">
        <v>783</v>
      </c>
      <c r="H36" s="375"/>
      <c r="I36" s="375"/>
      <c r="J36" s="375"/>
      <c r="K36" s="246"/>
    </row>
    <row r="37" spans="2:11" s="1" customFormat="1" ht="30.75" customHeight="1">
      <c r="B37" s="249"/>
      <c r="C37" s="250"/>
      <c r="D37" s="248"/>
      <c r="E37" s="251" t="s">
        <v>784</v>
      </c>
      <c r="F37" s="248"/>
      <c r="G37" s="375" t="s">
        <v>785</v>
      </c>
      <c r="H37" s="375"/>
      <c r="I37" s="375"/>
      <c r="J37" s="375"/>
      <c r="K37" s="246"/>
    </row>
    <row r="38" spans="2:11" s="1" customFormat="1" ht="15" customHeight="1">
      <c r="B38" s="249"/>
      <c r="C38" s="250"/>
      <c r="D38" s="248"/>
      <c r="E38" s="251" t="s">
        <v>56</v>
      </c>
      <c r="F38" s="248"/>
      <c r="G38" s="375" t="s">
        <v>786</v>
      </c>
      <c r="H38" s="375"/>
      <c r="I38" s="375"/>
      <c r="J38" s="375"/>
      <c r="K38" s="246"/>
    </row>
    <row r="39" spans="2:11" s="1" customFormat="1" ht="15" customHeight="1">
      <c r="B39" s="249"/>
      <c r="C39" s="250"/>
      <c r="D39" s="248"/>
      <c r="E39" s="251" t="s">
        <v>57</v>
      </c>
      <c r="F39" s="248"/>
      <c r="G39" s="375" t="s">
        <v>787</v>
      </c>
      <c r="H39" s="375"/>
      <c r="I39" s="375"/>
      <c r="J39" s="375"/>
      <c r="K39" s="246"/>
    </row>
    <row r="40" spans="2:11" s="1" customFormat="1" ht="15" customHeight="1">
      <c r="B40" s="249"/>
      <c r="C40" s="250"/>
      <c r="D40" s="248"/>
      <c r="E40" s="251" t="s">
        <v>103</v>
      </c>
      <c r="F40" s="248"/>
      <c r="G40" s="375" t="s">
        <v>788</v>
      </c>
      <c r="H40" s="375"/>
      <c r="I40" s="375"/>
      <c r="J40" s="375"/>
      <c r="K40" s="246"/>
    </row>
    <row r="41" spans="2:11" s="1" customFormat="1" ht="15" customHeight="1">
      <c r="B41" s="249"/>
      <c r="C41" s="250"/>
      <c r="D41" s="248"/>
      <c r="E41" s="251" t="s">
        <v>104</v>
      </c>
      <c r="F41" s="248"/>
      <c r="G41" s="375" t="s">
        <v>789</v>
      </c>
      <c r="H41" s="375"/>
      <c r="I41" s="375"/>
      <c r="J41" s="375"/>
      <c r="K41" s="246"/>
    </row>
    <row r="42" spans="2:11" s="1" customFormat="1" ht="15" customHeight="1">
      <c r="B42" s="249"/>
      <c r="C42" s="250"/>
      <c r="D42" s="248"/>
      <c r="E42" s="251" t="s">
        <v>790</v>
      </c>
      <c r="F42" s="248"/>
      <c r="G42" s="375" t="s">
        <v>791</v>
      </c>
      <c r="H42" s="375"/>
      <c r="I42" s="375"/>
      <c r="J42" s="375"/>
      <c r="K42" s="246"/>
    </row>
    <row r="43" spans="2:11" s="1" customFormat="1" ht="15" customHeight="1">
      <c r="B43" s="249"/>
      <c r="C43" s="250"/>
      <c r="D43" s="248"/>
      <c r="E43" s="251"/>
      <c r="F43" s="248"/>
      <c r="G43" s="375" t="s">
        <v>792</v>
      </c>
      <c r="H43" s="375"/>
      <c r="I43" s="375"/>
      <c r="J43" s="375"/>
      <c r="K43" s="246"/>
    </row>
    <row r="44" spans="2:11" s="1" customFormat="1" ht="15" customHeight="1">
      <c r="B44" s="249"/>
      <c r="C44" s="250"/>
      <c r="D44" s="248"/>
      <c r="E44" s="251" t="s">
        <v>793</v>
      </c>
      <c r="F44" s="248"/>
      <c r="G44" s="375" t="s">
        <v>794</v>
      </c>
      <c r="H44" s="375"/>
      <c r="I44" s="375"/>
      <c r="J44" s="375"/>
      <c r="K44" s="246"/>
    </row>
    <row r="45" spans="2:11" s="1" customFormat="1" ht="15" customHeight="1">
      <c r="B45" s="249"/>
      <c r="C45" s="250"/>
      <c r="D45" s="248"/>
      <c r="E45" s="251" t="s">
        <v>106</v>
      </c>
      <c r="F45" s="248"/>
      <c r="G45" s="375" t="s">
        <v>795</v>
      </c>
      <c r="H45" s="375"/>
      <c r="I45" s="375"/>
      <c r="J45" s="375"/>
      <c r="K45" s="246"/>
    </row>
    <row r="46" spans="2:11" s="1" customFormat="1" ht="12.75" customHeight="1">
      <c r="B46" s="249"/>
      <c r="C46" s="250"/>
      <c r="D46" s="248"/>
      <c r="E46" s="248"/>
      <c r="F46" s="248"/>
      <c r="G46" s="248"/>
      <c r="H46" s="248"/>
      <c r="I46" s="248"/>
      <c r="J46" s="248"/>
      <c r="K46" s="246"/>
    </row>
    <row r="47" spans="2:11" s="1" customFormat="1" ht="15" customHeight="1">
      <c r="B47" s="249"/>
      <c r="C47" s="250"/>
      <c r="D47" s="375" t="s">
        <v>796</v>
      </c>
      <c r="E47" s="375"/>
      <c r="F47" s="375"/>
      <c r="G47" s="375"/>
      <c r="H47" s="375"/>
      <c r="I47" s="375"/>
      <c r="J47" s="375"/>
      <c r="K47" s="246"/>
    </row>
    <row r="48" spans="2:11" s="1" customFormat="1" ht="15" customHeight="1">
      <c r="B48" s="249"/>
      <c r="C48" s="250"/>
      <c r="D48" s="250"/>
      <c r="E48" s="375" t="s">
        <v>797</v>
      </c>
      <c r="F48" s="375"/>
      <c r="G48" s="375"/>
      <c r="H48" s="375"/>
      <c r="I48" s="375"/>
      <c r="J48" s="375"/>
      <c r="K48" s="246"/>
    </row>
    <row r="49" spans="2:11" s="1" customFormat="1" ht="15" customHeight="1">
      <c r="B49" s="249"/>
      <c r="C49" s="250"/>
      <c r="D49" s="250"/>
      <c r="E49" s="375" t="s">
        <v>798</v>
      </c>
      <c r="F49" s="375"/>
      <c r="G49" s="375"/>
      <c r="H49" s="375"/>
      <c r="I49" s="375"/>
      <c r="J49" s="375"/>
      <c r="K49" s="246"/>
    </row>
    <row r="50" spans="2:11" s="1" customFormat="1" ht="15" customHeight="1">
      <c r="B50" s="249"/>
      <c r="C50" s="250"/>
      <c r="D50" s="250"/>
      <c r="E50" s="375" t="s">
        <v>799</v>
      </c>
      <c r="F50" s="375"/>
      <c r="G50" s="375"/>
      <c r="H50" s="375"/>
      <c r="I50" s="375"/>
      <c r="J50" s="375"/>
      <c r="K50" s="246"/>
    </row>
    <row r="51" spans="2:11" s="1" customFormat="1" ht="15" customHeight="1">
      <c r="B51" s="249"/>
      <c r="C51" s="250"/>
      <c r="D51" s="375" t="s">
        <v>800</v>
      </c>
      <c r="E51" s="375"/>
      <c r="F51" s="375"/>
      <c r="G51" s="375"/>
      <c r="H51" s="375"/>
      <c r="I51" s="375"/>
      <c r="J51" s="375"/>
      <c r="K51" s="246"/>
    </row>
    <row r="52" spans="2:11" s="1" customFormat="1" ht="25.5" customHeight="1">
      <c r="B52" s="245"/>
      <c r="C52" s="376" t="s">
        <v>801</v>
      </c>
      <c r="D52" s="376"/>
      <c r="E52" s="376"/>
      <c r="F52" s="376"/>
      <c r="G52" s="376"/>
      <c r="H52" s="376"/>
      <c r="I52" s="376"/>
      <c r="J52" s="376"/>
      <c r="K52" s="246"/>
    </row>
    <row r="53" spans="2:11" s="1" customFormat="1" ht="5.25" customHeight="1">
      <c r="B53" s="245"/>
      <c r="C53" s="247"/>
      <c r="D53" s="247"/>
      <c r="E53" s="247"/>
      <c r="F53" s="247"/>
      <c r="G53" s="247"/>
      <c r="H53" s="247"/>
      <c r="I53" s="247"/>
      <c r="J53" s="247"/>
      <c r="K53" s="246"/>
    </row>
    <row r="54" spans="2:11" s="1" customFormat="1" ht="15" customHeight="1">
      <c r="B54" s="245"/>
      <c r="C54" s="375" t="s">
        <v>802</v>
      </c>
      <c r="D54" s="375"/>
      <c r="E54" s="375"/>
      <c r="F54" s="375"/>
      <c r="G54" s="375"/>
      <c r="H54" s="375"/>
      <c r="I54" s="375"/>
      <c r="J54" s="375"/>
      <c r="K54" s="246"/>
    </row>
    <row r="55" spans="2:11" s="1" customFormat="1" ht="15" customHeight="1">
      <c r="B55" s="245"/>
      <c r="C55" s="375" t="s">
        <v>803</v>
      </c>
      <c r="D55" s="375"/>
      <c r="E55" s="375"/>
      <c r="F55" s="375"/>
      <c r="G55" s="375"/>
      <c r="H55" s="375"/>
      <c r="I55" s="375"/>
      <c r="J55" s="375"/>
      <c r="K55" s="246"/>
    </row>
    <row r="56" spans="2:11" s="1" customFormat="1" ht="12.75" customHeight="1">
      <c r="B56" s="245"/>
      <c r="C56" s="248"/>
      <c r="D56" s="248"/>
      <c r="E56" s="248"/>
      <c r="F56" s="248"/>
      <c r="G56" s="248"/>
      <c r="H56" s="248"/>
      <c r="I56" s="248"/>
      <c r="J56" s="248"/>
      <c r="K56" s="246"/>
    </row>
    <row r="57" spans="2:11" s="1" customFormat="1" ht="15" customHeight="1">
      <c r="B57" s="245"/>
      <c r="C57" s="375" t="s">
        <v>804</v>
      </c>
      <c r="D57" s="375"/>
      <c r="E57" s="375"/>
      <c r="F57" s="375"/>
      <c r="G57" s="375"/>
      <c r="H57" s="375"/>
      <c r="I57" s="375"/>
      <c r="J57" s="375"/>
      <c r="K57" s="246"/>
    </row>
    <row r="58" spans="2:11" s="1" customFormat="1" ht="15" customHeight="1">
      <c r="B58" s="245"/>
      <c r="C58" s="250"/>
      <c r="D58" s="375" t="s">
        <v>805</v>
      </c>
      <c r="E58" s="375"/>
      <c r="F58" s="375"/>
      <c r="G58" s="375"/>
      <c r="H58" s="375"/>
      <c r="I58" s="375"/>
      <c r="J58" s="375"/>
      <c r="K58" s="246"/>
    </row>
    <row r="59" spans="2:11" s="1" customFormat="1" ht="15" customHeight="1">
      <c r="B59" s="245"/>
      <c r="C59" s="250"/>
      <c r="D59" s="375" t="s">
        <v>806</v>
      </c>
      <c r="E59" s="375"/>
      <c r="F59" s="375"/>
      <c r="G59" s="375"/>
      <c r="H59" s="375"/>
      <c r="I59" s="375"/>
      <c r="J59" s="375"/>
      <c r="K59" s="246"/>
    </row>
    <row r="60" spans="2:11" s="1" customFormat="1" ht="15" customHeight="1">
      <c r="B60" s="245"/>
      <c r="C60" s="250"/>
      <c r="D60" s="375" t="s">
        <v>807</v>
      </c>
      <c r="E60" s="375"/>
      <c r="F60" s="375"/>
      <c r="G60" s="375"/>
      <c r="H60" s="375"/>
      <c r="I60" s="375"/>
      <c r="J60" s="375"/>
      <c r="K60" s="246"/>
    </row>
    <row r="61" spans="2:11" s="1" customFormat="1" ht="15" customHeight="1">
      <c r="B61" s="245"/>
      <c r="C61" s="250"/>
      <c r="D61" s="375" t="s">
        <v>808</v>
      </c>
      <c r="E61" s="375"/>
      <c r="F61" s="375"/>
      <c r="G61" s="375"/>
      <c r="H61" s="375"/>
      <c r="I61" s="375"/>
      <c r="J61" s="375"/>
      <c r="K61" s="246"/>
    </row>
    <row r="62" spans="2:11" s="1" customFormat="1" ht="15" customHeight="1">
      <c r="B62" s="245"/>
      <c r="C62" s="250"/>
      <c r="D62" s="377" t="s">
        <v>809</v>
      </c>
      <c r="E62" s="377"/>
      <c r="F62" s="377"/>
      <c r="G62" s="377"/>
      <c r="H62" s="377"/>
      <c r="I62" s="377"/>
      <c r="J62" s="377"/>
      <c r="K62" s="246"/>
    </row>
    <row r="63" spans="2:11" s="1" customFormat="1" ht="15" customHeight="1">
      <c r="B63" s="245"/>
      <c r="C63" s="250"/>
      <c r="D63" s="375" t="s">
        <v>810</v>
      </c>
      <c r="E63" s="375"/>
      <c r="F63" s="375"/>
      <c r="G63" s="375"/>
      <c r="H63" s="375"/>
      <c r="I63" s="375"/>
      <c r="J63" s="375"/>
      <c r="K63" s="246"/>
    </row>
    <row r="64" spans="2:11" s="1" customFormat="1" ht="12.75" customHeight="1">
      <c r="B64" s="245"/>
      <c r="C64" s="250"/>
      <c r="D64" s="250"/>
      <c r="E64" s="253"/>
      <c r="F64" s="250"/>
      <c r="G64" s="250"/>
      <c r="H64" s="250"/>
      <c r="I64" s="250"/>
      <c r="J64" s="250"/>
      <c r="K64" s="246"/>
    </row>
    <row r="65" spans="2:11" s="1" customFormat="1" ht="15" customHeight="1">
      <c r="B65" s="245"/>
      <c r="C65" s="250"/>
      <c r="D65" s="375" t="s">
        <v>811</v>
      </c>
      <c r="E65" s="375"/>
      <c r="F65" s="375"/>
      <c r="G65" s="375"/>
      <c r="H65" s="375"/>
      <c r="I65" s="375"/>
      <c r="J65" s="375"/>
      <c r="K65" s="246"/>
    </row>
    <row r="66" spans="2:11" s="1" customFormat="1" ht="15" customHeight="1">
      <c r="B66" s="245"/>
      <c r="C66" s="250"/>
      <c r="D66" s="377" t="s">
        <v>812</v>
      </c>
      <c r="E66" s="377"/>
      <c r="F66" s="377"/>
      <c r="G66" s="377"/>
      <c r="H66" s="377"/>
      <c r="I66" s="377"/>
      <c r="J66" s="377"/>
      <c r="K66" s="246"/>
    </row>
    <row r="67" spans="2:11" s="1" customFormat="1" ht="15" customHeight="1">
      <c r="B67" s="245"/>
      <c r="C67" s="250"/>
      <c r="D67" s="375" t="s">
        <v>813</v>
      </c>
      <c r="E67" s="375"/>
      <c r="F67" s="375"/>
      <c r="G67" s="375"/>
      <c r="H67" s="375"/>
      <c r="I67" s="375"/>
      <c r="J67" s="375"/>
      <c r="K67" s="246"/>
    </row>
    <row r="68" spans="2:11" s="1" customFormat="1" ht="15" customHeight="1">
      <c r="B68" s="245"/>
      <c r="C68" s="250"/>
      <c r="D68" s="375" t="s">
        <v>814</v>
      </c>
      <c r="E68" s="375"/>
      <c r="F68" s="375"/>
      <c r="G68" s="375"/>
      <c r="H68" s="375"/>
      <c r="I68" s="375"/>
      <c r="J68" s="375"/>
      <c r="K68" s="246"/>
    </row>
    <row r="69" spans="2:11" s="1" customFormat="1" ht="15" customHeight="1">
      <c r="B69" s="245"/>
      <c r="C69" s="250"/>
      <c r="D69" s="375" t="s">
        <v>815</v>
      </c>
      <c r="E69" s="375"/>
      <c r="F69" s="375"/>
      <c r="G69" s="375"/>
      <c r="H69" s="375"/>
      <c r="I69" s="375"/>
      <c r="J69" s="375"/>
      <c r="K69" s="246"/>
    </row>
    <row r="70" spans="2:11" s="1" customFormat="1" ht="15" customHeight="1">
      <c r="B70" s="245"/>
      <c r="C70" s="250"/>
      <c r="D70" s="375" t="s">
        <v>816</v>
      </c>
      <c r="E70" s="375"/>
      <c r="F70" s="375"/>
      <c r="G70" s="375"/>
      <c r="H70" s="375"/>
      <c r="I70" s="375"/>
      <c r="J70" s="375"/>
      <c r="K70" s="246"/>
    </row>
    <row r="71" spans="2:11" s="1" customFormat="1" ht="12.75" customHeight="1">
      <c r="B71" s="254"/>
      <c r="C71" s="255"/>
      <c r="D71" s="255"/>
      <c r="E71" s="255"/>
      <c r="F71" s="255"/>
      <c r="G71" s="255"/>
      <c r="H71" s="255"/>
      <c r="I71" s="255"/>
      <c r="J71" s="255"/>
      <c r="K71" s="256"/>
    </row>
    <row r="72" spans="2:11" s="1" customFormat="1" ht="18.75" customHeight="1">
      <c r="B72" s="257"/>
      <c r="C72" s="257"/>
      <c r="D72" s="257"/>
      <c r="E72" s="257"/>
      <c r="F72" s="257"/>
      <c r="G72" s="257"/>
      <c r="H72" s="257"/>
      <c r="I72" s="257"/>
      <c r="J72" s="257"/>
      <c r="K72" s="258"/>
    </row>
    <row r="73" spans="2:11" s="1" customFormat="1" ht="18.75" customHeight="1">
      <c r="B73" s="258"/>
      <c r="C73" s="258"/>
      <c r="D73" s="258"/>
      <c r="E73" s="258"/>
      <c r="F73" s="258"/>
      <c r="G73" s="258"/>
      <c r="H73" s="258"/>
      <c r="I73" s="258"/>
      <c r="J73" s="258"/>
      <c r="K73" s="258"/>
    </row>
    <row r="74" spans="2:11" s="1" customFormat="1" ht="7.5" customHeight="1">
      <c r="B74" s="259"/>
      <c r="C74" s="260"/>
      <c r="D74" s="260"/>
      <c r="E74" s="260"/>
      <c r="F74" s="260"/>
      <c r="G74" s="260"/>
      <c r="H74" s="260"/>
      <c r="I74" s="260"/>
      <c r="J74" s="260"/>
      <c r="K74" s="261"/>
    </row>
    <row r="75" spans="2:11" s="1" customFormat="1" ht="45" customHeight="1">
      <c r="B75" s="262"/>
      <c r="C75" s="370" t="s">
        <v>817</v>
      </c>
      <c r="D75" s="370"/>
      <c r="E75" s="370"/>
      <c r="F75" s="370"/>
      <c r="G75" s="370"/>
      <c r="H75" s="370"/>
      <c r="I75" s="370"/>
      <c r="J75" s="370"/>
      <c r="K75" s="263"/>
    </row>
    <row r="76" spans="2:11" s="1" customFormat="1" ht="17.25" customHeight="1">
      <c r="B76" s="262"/>
      <c r="C76" s="264" t="s">
        <v>818</v>
      </c>
      <c r="D76" s="264"/>
      <c r="E76" s="264"/>
      <c r="F76" s="264" t="s">
        <v>819</v>
      </c>
      <c r="G76" s="265"/>
      <c r="H76" s="264" t="s">
        <v>57</v>
      </c>
      <c r="I76" s="264" t="s">
        <v>60</v>
      </c>
      <c r="J76" s="264" t="s">
        <v>820</v>
      </c>
      <c r="K76" s="263"/>
    </row>
    <row r="77" spans="2:11" s="1" customFormat="1" ht="17.25" customHeight="1">
      <c r="B77" s="262"/>
      <c r="C77" s="266" t="s">
        <v>821</v>
      </c>
      <c r="D77" s="266"/>
      <c r="E77" s="266"/>
      <c r="F77" s="267" t="s">
        <v>822</v>
      </c>
      <c r="G77" s="268"/>
      <c r="H77" s="266"/>
      <c r="I77" s="266"/>
      <c r="J77" s="266" t="s">
        <v>823</v>
      </c>
      <c r="K77" s="263"/>
    </row>
    <row r="78" spans="2:11" s="1" customFormat="1" ht="5.25" customHeight="1">
      <c r="B78" s="262"/>
      <c r="C78" s="269"/>
      <c r="D78" s="269"/>
      <c r="E78" s="269"/>
      <c r="F78" s="269"/>
      <c r="G78" s="270"/>
      <c r="H78" s="269"/>
      <c r="I78" s="269"/>
      <c r="J78" s="269"/>
      <c r="K78" s="263"/>
    </row>
    <row r="79" spans="2:11" s="1" customFormat="1" ht="15" customHeight="1">
      <c r="B79" s="262"/>
      <c r="C79" s="251" t="s">
        <v>56</v>
      </c>
      <c r="D79" s="271"/>
      <c r="E79" s="271"/>
      <c r="F79" s="272" t="s">
        <v>824</v>
      </c>
      <c r="G79" s="273"/>
      <c r="H79" s="251" t="s">
        <v>825</v>
      </c>
      <c r="I79" s="251" t="s">
        <v>826</v>
      </c>
      <c r="J79" s="251">
        <v>20</v>
      </c>
      <c r="K79" s="263"/>
    </row>
    <row r="80" spans="2:11" s="1" customFormat="1" ht="15" customHeight="1">
      <c r="B80" s="262"/>
      <c r="C80" s="251" t="s">
        <v>827</v>
      </c>
      <c r="D80" s="251"/>
      <c r="E80" s="251"/>
      <c r="F80" s="272" t="s">
        <v>824</v>
      </c>
      <c r="G80" s="273"/>
      <c r="H80" s="251" t="s">
        <v>828</v>
      </c>
      <c r="I80" s="251" t="s">
        <v>826</v>
      </c>
      <c r="J80" s="251">
        <v>120</v>
      </c>
      <c r="K80" s="263"/>
    </row>
    <row r="81" spans="2:11" s="1" customFormat="1" ht="15" customHeight="1">
      <c r="B81" s="274"/>
      <c r="C81" s="251" t="s">
        <v>829</v>
      </c>
      <c r="D81" s="251"/>
      <c r="E81" s="251"/>
      <c r="F81" s="272" t="s">
        <v>830</v>
      </c>
      <c r="G81" s="273"/>
      <c r="H81" s="251" t="s">
        <v>831</v>
      </c>
      <c r="I81" s="251" t="s">
        <v>826</v>
      </c>
      <c r="J81" s="251">
        <v>50</v>
      </c>
      <c r="K81" s="263"/>
    </row>
    <row r="82" spans="2:11" s="1" customFormat="1" ht="15" customHeight="1">
      <c r="B82" s="274"/>
      <c r="C82" s="251" t="s">
        <v>832</v>
      </c>
      <c r="D82" s="251"/>
      <c r="E82" s="251"/>
      <c r="F82" s="272" t="s">
        <v>824</v>
      </c>
      <c r="G82" s="273"/>
      <c r="H82" s="251" t="s">
        <v>833</v>
      </c>
      <c r="I82" s="251" t="s">
        <v>834</v>
      </c>
      <c r="J82" s="251"/>
      <c r="K82" s="263"/>
    </row>
    <row r="83" spans="2:11" s="1" customFormat="1" ht="15" customHeight="1">
      <c r="B83" s="274"/>
      <c r="C83" s="275" t="s">
        <v>835</v>
      </c>
      <c r="D83" s="275"/>
      <c r="E83" s="275"/>
      <c r="F83" s="276" t="s">
        <v>830</v>
      </c>
      <c r="G83" s="275"/>
      <c r="H83" s="275" t="s">
        <v>836</v>
      </c>
      <c r="I83" s="275" t="s">
        <v>826</v>
      </c>
      <c r="J83" s="275">
        <v>15</v>
      </c>
      <c r="K83" s="263"/>
    </row>
    <row r="84" spans="2:11" s="1" customFormat="1" ht="15" customHeight="1">
      <c r="B84" s="274"/>
      <c r="C84" s="275" t="s">
        <v>837</v>
      </c>
      <c r="D84" s="275"/>
      <c r="E84" s="275"/>
      <c r="F84" s="276" t="s">
        <v>830</v>
      </c>
      <c r="G84" s="275"/>
      <c r="H84" s="275" t="s">
        <v>838</v>
      </c>
      <c r="I84" s="275" t="s">
        <v>826</v>
      </c>
      <c r="J84" s="275">
        <v>15</v>
      </c>
      <c r="K84" s="263"/>
    </row>
    <row r="85" spans="2:11" s="1" customFormat="1" ht="15" customHeight="1">
      <c r="B85" s="274"/>
      <c r="C85" s="275" t="s">
        <v>839</v>
      </c>
      <c r="D85" s="275"/>
      <c r="E85" s="275"/>
      <c r="F85" s="276" t="s">
        <v>830</v>
      </c>
      <c r="G85" s="275"/>
      <c r="H85" s="275" t="s">
        <v>840</v>
      </c>
      <c r="I85" s="275" t="s">
        <v>826</v>
      </c>
      <c r="J85" s="275">
        <v>20</v>
      </c>
      <c r="K85" s="263"/>
    </row>
    <row r="86" spans="2:11" s="1" customFormat="1" ht="15" customHeight="1">
      <c r="B86" s="274"/>
      <c r="C86" s="275" t="s">
        <v>841</v>
      </c>
      <c r="D86" s="275"/>
      <c r="E86" s="275"/>
      <c r="F86" s="276" t="s">
        <v>830</v>
      </c>
      <c r="G86" s="275"/>
      <c r="H86" s="275" t="s">
        <v>842</v>
      </c>
      <c r="I86" s="275" t="s">
        <v>826</v>
      </c>
      <c r="J86" s="275">
        <v>20</v>
      </c>
      <c r="K86" s="263"/>
    </row>
    <row r="87" spans="2:11" s="1" customFormat="1" ht="15" customHeight="1">
      <c r="B87" s="274"/>
      <c r="C87" s="251" t="s">
        <v>843</v>
      </c>
      <c r="D87" s="251"/>
      <c r="E87" s="251"/>
      <c r="F87" s="272" t="s">
        <v>830</v>
      </c>
      <c r="G87" s="273"/>
      <c r="H87" s="251" t="s">
        <v>844</v>
      </c>
      <c r="I87" s="251" t="s">
        <v>826</v>
      </c>
      <c r="J87" s="251">
        <v>50</v>
      </c>
      <c r="K87" s="263"/>
    </row>
    <row r="88" spans="2:11" s="1" customFormat="1" ht="15" customHeight="1">
      <c r="B88" s="274"/>
      <c r="C88" s="251" t="s">
        <v>845</v>
      </c>
      <c r="D88" s="251"/>
      <c r="E88" s="251"/>
      <c r="F88" s="272" t="s">
        <v>830</v>
      </c>
      <c r="G88" s="273"/>
      <c r="H88" s="251" t="s">
        <v>846</v>
      </c>
      <c r="I88" s="251" t="s">
        <v>826</v>
      </c>
      <c r="J88" s="251">
        <v>20</v>
      </c>
      <c r="K88" s="263"/>
    </row>
    <row r="89" spans="2:11" s="1" customFormat="1" ht="15" customHeight="1">
      <c r="B89" s="274"/>
      <c r="C89" s="251" t="s">
        <v>847</v>
      </c>
      <c r="D89" s="251"/>
      <c r="E89" s="251"/>
      <c r="F89" s="272" t="s">
        <v>830</v>
      </c>
      <c r="G89" s="273"/>
      <c r="H89" s="251" t="s">
        <v>848</v>
      </c>
      <c r="I89" s="251" t="s">
        <v>826</v>
      </c>
      <c r="J89" s="251">
        <v>20</v>
      </c>
      <c r="K89" s="263"/>
    </row>
    <row r="90" spans="2:11" s="1" customFormat="1" ht="15" customHeight="1">
      <c r="B90" s="274"/>
      <c r="C90" s="251" t="s">
        <v>849</v>
      </c>
      <c r="D90" s="251"/>
      <c r="E90" s="251"/>
      <c r="F90" s="272" t="s">
        <v>830</v>
      </c>
      <c r="G90" s="273"/>
      <c r="H90" s="251" t="s">
        <v>850</v>
      </c>
      <c r="I90" s="251" t="s">
        <v>826</v>
      </c>
      <c r="J90" s="251">
        <v>50</v>
      </c>
      <c r="K90" s="263"/>
    </row>
    <row r="91" spans="2:11" s="1" customFormat="1" ht="15" customHeight="1">
      <c r="B91" s="274"/>
      <c r="C91" s="251" t="s">
        <v>851</v>
      </c>
      <c r="D91" s="251"/>
      <c r="E91" s="251"/>
      <c r="F91" s="272" t="s">
        <v>830</v>
      </c>
      <c r="G91" s="273"/>
      <c r="H91" s="251" t="s">
        <v>851</v>
      </c>
      <c r="I91" s="251" t="s">
        <v>826</v>
      </c>
      <c r="J91" s="251">
        <v>50</v>
      </c>
      <c r="K91" s="263"/>
    </row>
    <row r="92" spans="2:11" s="1" customFormat="1" ht="15" customHeight="1">
      <c r="B92" s="274"/>
      <c r="C92" s="251" t="s">
        <v>852</v>
      </c>
      <c r="D92" s="251"/>
      <c r="E92" s="251"/>
      <c r="F92" s="272" t="s">
        <v>830</v>
      </c>
      <c r="G92" s="273"/>
      <c r="H92" s="251" t="s">
        <v>853</v>
      </c>
      <c r="I92" s="251" t="s">
        <v>826</v>
      </c>
      <c r="J92" s="251">
        <v>255</v>
      </c>
      <c r="K92" s="263"/>
    </row>
    <row r="93" spans="2:11" s="1" customFormat="1" ht="15" customHeight="1">
      <c r="B93" s="274"/>
      <c r="C93" s="251" t="s">
        <v>854</v>
      </c>
      <c r="D93" s="251"/>
      <c r="E93" s="251"/>
      <c r="F93" s="272" t="s">
        <v>824</v>
      </c>
      <c r="G93" s="273"/>
      <c r="H93" s="251" t="s">
        <v>855</v>
      </c>
      <c r="I93" s="251" t="s">
        <v>856</v>
      </c>
      <c r="J93" s="251"/>
      <c r="K93" s="263"/>
    </row>
    <row r="94" spans="2:11" s="1" customFormat="1" ht="15" customHeight="1">
      <c r="B94" s="274"/>
      <c r="C94" s="251" t="s">
        <v>857</v>
      </c>
      <c r="D94" s="251"/>
      <c r="E94" s="251"/>
      <c r="F94" s="272" t="s">
        <v>824</v>
      </c>
      <c r="G94" s="273"/>
      <c r="H94" s="251" t="s">
        <v>858</v>
      </c>
      <c r="I94" s="251" t="s">
        <v>859</v>
      </c>
      <c r="J94" s="251"/>
      <c r="K94" s="263"/>
    </row>
    <row r="95" spans="2:11" s="1" customFormat="1" ht="15" customHeight="1">
      <c r="B95" s="274"/>
      <c r="C95" s="251" t="s">
        <v>860</v>
      </c>
      <c r="D95" s="251"/>
      <c r="E95" s="251"/>
      <c r="F95" s="272" t="s">
        <v>824</v>
      </c>
      <c r="G95" s="273"/>
      <c r="H95" s="251" t="s">
        <v>860</v>
      </c>
      <c r="I95" s="251" t="s">
        <v>859</v>
      </c>
      <c r="J95" s="251"/>
      <c r="K95" s="263"/>
    </row>
    <row r="96" spans="2:11" s="1" customFormat="1" ht="15" customHeight="1">
      <c r="B96" s="274"/>
      <c r="C96" s="251" t="s">
        <v>41</v>
      </c>
      <c r="D96" s="251"/>
      <c r="E96" s="251"/>
      <c r="F96" s="272" t="s">
        <v>824</v>
      </c>
      <c r="G96" s="273"/>
      <c r="H96" s="251" t="s">
        <v>861</v>
      </c>
      <c r="I96" s="251" t="s">
        <v>859</v>
      </c>
      <c r="J96" s="251"/>
      <c r="K96" s="263"/>
    </row>
    <row r="97" spans="2:11" s="1" customFormat="1" ht="15" customHeight="1">
      <c r="B97" s="274"/>
      <c r="C97" s="251" t="s">
        <v>51</v>
      </c>
      <c r="D97" s="251"/>
      <c r="E97" s="251"/>
      <c r="F97" s="272" t="s">
        <v>824</v>
      </c>
      <c r="G97" s="273"/>
      <c r="H97" s="251" t="s">
        <v>862</v>
      </c>
      <c r="I97" s="251" t="s">
        <v>859</v>
      </c>
      <c r="J97" s="251"/>
      <c r="K97" s="263"/>
    </row>
    <row r="98" spans="2:11" s="1" customFormat="1" ht="15" customHeight="1">
      <c r="B98" s="277"/>
      <c r="C98" s="278"/>
      <c r="D98" s="278"/>
      <c r="E98" s="278"/>
      <c r="F98" s="278"/>
      <c r="G98" s="278"/>
      <c r="H98" s="278"/>
      <c r="I98" s="278"/>
      <c r="J98" s="278"/>
      <c r="K98" s="279"/>
    </row>
    <row r="99" spans="2:11" s="1" customFormat="1" ht="18.75" customHeight="1">
      <c r="B99" s="280"/>
      <c r="C99" s="281"/>
      <c r="D99" s="281"/>
      <c r="E99" s="281"/>
      <c r="F99" s="281"/>
      <c r="G99" s="281"/>
      <c r="H99" s="281"/>
      <c r="I99" s="281"/>
      <c r="J99" s="281"/>
      <c r="K99" s="280"/>
    </row>
    <row r="100" spans="2:11" s="1" customFormat="1" ht="18.75" customHeight="1">
      <c r="B100" s="258"/>
      <c r="C100" s="258"/>
      <c r="D100" s="258"/>
      <c r="E100" s="258"/>
      <c r="F100" s="258"/>
      <c r="G100" s="258"/>
      <c r="H100" s="258"/>
      <c r="I100" s="258"/>
      <c r="J100" s="258"/>
      <c r="K100" s="258"/>
    </row>
    <row r="101" spans="2:11" s="1" customFormat="1" ht="7.5" customHeight="1">
      <c r="B101" s="259"/>
      <c r="C101" s="260"/>
      <c r="D101" s="260"/>
      <c r="E101" s="260"/>
      <c r="F101" s="260"/>
      <c r="G101" s="260"/>
      <c r="H101" s="260"/>
      <c r="I101" s="260"/>
      <c r="J101" s="260"/>
      <c r="K101" s="261"/>
    </row>
    <row r="102" spans="2:11" s="1" customFormat="1" ht="45" customHeight="1">
      <c r="B102" s="262"/>
      <c r="C102" s="370" t="s">
        <v>863</v>
      </c>
      <c r="D102" s="370"/>
      <c r="E102" s="370"/>
      <c r="F102" s="370"/>
      <c r="G102" s="370"/>
      <c r="H102" s="370"/>
      <c r="I102" s="370"/>
      <c r="J102" s="370"/>
      <c r="K102" s="263"/>
    </row>
    <row r="103" spans="2:11" s="1" customFormat="1" ht="17.25" customHeight="1">
      <c r="B103" s="262"/>
      <c r="C103" s="264" t="s">
        <v>818</v>
      </c>
      <c r="D103" s="264"/>
      <c r="E103" s="264"/>
      <c r="F103" s="264" t="s">
        <v>819</v>
      </c>
      <c r="G103" s="265"/>
      <c r="H103" s="264" t="s">
        <v>57</v>
      </c>
      <c r="I103" s="264" t="s">
        <v>60</v>
      </c>
      <c r="J103" s="264" t="s">
        <v>820</v>
      </c>
      <c r="K103" s="263"/>
    </row>
    <row r="104" spans="2:11" s="1" customFormat="1" ht="17.25" customHeight="1">
      <c r="B104" s="262"/>
      <c r="C104" s="266" t="s">
        <v>821</v>
      </c>
      <c r="D104" s="266"/>
      <c r="E104" s="266"/>
      <c r="F104" s="267" t="s">
        <v>822</v>
      </c>
      <c r="G104" s="268"/>
      <c r="H104" s="266"/>
      <c r="I104" s="266"/>
      <c r="J104" s="266" t="s">
        <v>823</v>
      </c>
      <c r="K104" s="263"/>
    </row>
    <row r="105" spans="2:11" s="1" customFormat="1" ht="5.25" customHeight="1">
      <c r="B105" s="262"/>
      <c r="C105" s="264"/>
      <c r="D105" s="264"/>
      <c r="E105" s="264"/>
      <c r="F105" s="264"/>
      <c r="G105" s="282"/>
      <c r="H105" s="264"/>
      <c r="I105" s="264"/>
      <c r="J105" s="264"/>
      <c r="K105" s="263"/>
    </row>
    <row r="106" spans="2:11" s="1" customFormat="1" ht="15" customHeight="1">
      <c r="B106" s="262"/>
      <c r="C106" s="251" t="s">
        <v>56</v>
      </c>
      <c r="D106" s="271"/>
      <c r="E106" s="271"/>
      <c r="F106" s="272" t="s">
        <v>824</v>
      </c>
      <c r="G106" s="251"/>
      <c r="H106" s="251" t="s">
        <v>864</v>
      </c>
      <c r="I106" s="251" t="s">
        <v>826</v>
      </c>
      <c r="J106" s="251">
        <v>20</v>
      </c>
      <c r="K106" s="263"/>
    </row>
    <row r="107" spans="2:11" s="1" customFormat="1" ht="15" customHeight="1">
      <c r="B107" s="262"/>
      <c r="C107" s="251" t="s">
        <v>827</v>
      </c>
      <c r="D107" s="251"/>
      <c r="E107" s="251"/>
      <c r="F107" s="272" t="s">
        <v>824</v>
      </c>
      <c r="G107" s="251"/>
      <c r="H107" s="251" t="s">
        <v>864</v>
      </c>
      <c r="I107" s="251" t="s">
        <v>826</v>
      </c>
      <c r="J107" s="251">
        <v>120</v>
      </c>
      <c r="K107" s="263"/>
    </row>
    <row r="108" spans="2:11" s="1" customFormat="1" ht="15" customHeight="1">
      <c r="B108" s="274"/>
      <c r="C108" s="251" t="s">
        <v>829</v>
      </c>
      <c r="D108" s="251"/>
      <c r="E108" s="251"/>
      <c r="F108" s="272" t="s">
        <v>830</v>
      </c>
      <c r="G108" s="251"/>
      <c r="H108" s="251" t="s">
        <v>864</v>
      </c>
      <c r="I108" s="251" t="s">
        <v>826</v>
      </c>
      <c r="J108" s="251">
        <v>50</v>
      </c>
      <c r="K108" s="263"/>
    </row>
    <row r="109" spans="2:11" s="1" customFormat="1" ht="15" customHeight="1">
      <c r="B109" s="274"/>
      <c r="C109" s="251" t="s">
        <v>832</v>
      </c>
      <c r="D109" s="251"/>
      <c r="E109" s="251"/>
      <c r="F109" s="272" t="s">
        <v>824</v>
      </c>
      <c r="G109" s="251"/>
      <c r="H109" s="251" t="s">
        <v>864</v>
      </c>
      <c r="I109" s="251" t="s">
        <v>834</v>
      </c>
      <c r="J109" s="251"/>
      <c r="K109" s="263"/>
    </row>
    <row r="110" spans="2:11" s="1" customFormat="1" ht="15" customHeight="1">
      <c r="B110" s="274"/>
      <c r="C110" s="251" t="s">
        <v>843</v>
      </c>
      <c r="D110" s="251"/>
      <c r="E110" s="251"/>
      <c r="F110" s="272" t="s">
        <v>830</v>
      </c>
      <c r="G110" s="251"/>
      <c r="H110" s="251" t="s">
        <v>864</v>
      </c>
      <c r="I110" s="251" t="s">
        <v>826</v>
      </c>
      <c r="J110" s="251">
        <v>50</v>
      </c>
      <c r="K110" s="263"/>
    </row>
    <row r="111" spans="2:11" s="1" customFormat="1" ht="15" customHeight="1">
      <c r="B111" s="274"/>
      <c r="C111" s="251" t="s">
        <v>851</v>
      </c>
      <c r="D111" s="251"/>
      <c r="E111" s="251"/>
      <c r="F111" s="272" t="s">
        <v>830</v>
      </c>
      <c r="G111" s="251"/>
      <c r="H111" s="251" t="s">
        <v>864</v>
      </c>
      <c r="I111" s="251" t="s">
        <v>826</v>
      </c>
      <c r="J111" s="251">
        <v>50</v>
      </c>
      <c r="K111" s="263"/>
    </row>
    <row r="112" spans="2:11" s="1" customFormat="1" ht="15" customHeight="1">
      <c r="B112" s="274"/>
      <c r="C112" s="251" t="s">
        <v>849</v>
      </c>
      <c r="D112" s="251"/>
      <c r="E112" s="251"/>
      <c r="F112" s="272" t="s">
        <v>830</v>
      </c>
      <c r="G112" s="251"/>
      <c r="H112" s="251" t="s">
        <v>864</v>
      </c>
      <c r="I112" s="251" t="s">
        <v>826</v>
      </c>
      <c r="J112" s="251">
        <v>50</v>
      </c>
      <c r="K112" s="263"/>
    </row>
    <row r="113" spans="2:11" s="1" customFormat="1" ht="15" customHeight="1">
      <c r="B113" s="274"/>
      <c r="C113" s="251" t="s">
        <v>56</v>
      </c>
      <c r="D113" s="251"/>
      <c r="E113" s="251"/>
      <c r="F113" s="272" t="s">
        <v>824</v>
      </c>
      <c r="G113" s="251"/>
      <c r="H113" s="251" t="s">
        <v>865</v>
      </c>
      <c r="I113" s="251" t="s">
        <v>826</v>
      </c>
      <c r="J113" s="251">
        <v>20</v>
      </c>
      <c r="K113" s="263"/>
    </row>
    <row r="114" spans="2:11" s="1" customFormat="1" ht="15" customHeight="1">
      <c r="B114" s="274"/>
      <c r="C114" s="251" t="s">
        <v>866</v>
      </c>
      <c r="D114" s="251"/>
      <c r="E114" s="251"/>
      <c r="F114" s="272" t="s">
        <v>824</v>
      </c>
      <c r="G114" s="251"/>
      <c r="H114" s="251" t="s">
        <v>867</v>
      </c>
      <c r="I114" s="251" t="s">
        <v>826</v>
      </c>
      <c r="J114" s="251">
        <v>120</v>
      </c>
      <c r="K114" s="263"/>
    </row>
    <row r="115" spans="2:11" s="1" customFormat="1" ht="15" customHeight="1">
      <c r="B115" s="274"/>
      <c r="C115" s="251" t="s">
        <v>41</v>
      </c>
      <c r="D115" s="251"/>
      <c r="E115" s="251"/>
      <c r="F115" s="272" t="s">
        <v>824</v>
      </c>
      <c r="G115" s="251"/>
      <c r="H115" s="251" t="s">
        <v>868</v>
      </c>
      <c r="I115" s="251" t="s">
        <v>859</v>
      </c>
      <c r="J115" s="251"/>
      <c r="K115" s="263"/>
    </row>
    <row r="116" spans="2:11" s="1" customFormat="1" ht="15" customHeight="1">
      <c r="B116" s="274"/>
      <c r="C116" s="251" t="s">
        <v>51</v>
      </c>
      <c r="D116" s="251"/>
      <c r="E116" s="251"/>
      <c r="F116" s="272" t="s">
        <v>824</v>
      </c>
      <c r="G116" s="251"/>
      <c r="H116" s="251" t="s">
        <v>869</v>
      </c>
      <c r="I116" s="251" t="s">
        <v>859</v>
      </c>
      <c r="J116" s="251"/>
      <c r="K116" s="263"/>
    </row>
    <row r="117" spans="2:11" s="1" customFormat="1" ht="15" customHeight="1">
      <c r="B117" s="274"/>
      <c r="C117" s="251" t="s">
        <v>60</v>
      </c>
      <c r="D117" s="251"/>
      <c r="E117" s="251"/>
      <c r="F117" s="272" t="s">
        <v>824</v>
      </c>
      <c r="G117" s="251"/>
      <c r="H117" s="251" t="s">
        <v>870</v>
      </c>
      <c r="I117" s="251" t="s">
        <v>871</v>
      </c>
      <c r="J117" s="251"/>
      <c r="K117" s="263"/>
    </row>
    <row r="118" spans="2:11" s="1" customFormat="1" ht="15" customHeight="1">
      <c r="B118" s="277"/>
      <c r="C118" s="283"/>
      <c r="D118" s="283"/>
      <c r="E118" s="283"/>
      <c r="F118" s="283"/>
      <c r="G118" s="283"/>
      <c r="H118" s="283"/>
      <c r="I118" s="283"/>
      <c r="J118" s="283"/>
      <c r="K118" s="279"/>
    </row>
    <row r="119" spans="2:11" s="1" customFormat="1" ht="18.75" customHeight="1">
      <c r="B119" s="284"/>
      <c r="C119" s="285"/>
      <c r="D119" s="285"/>
      <c r="E119" s="285"/>
      <c r="F119" s="286"/>
      <c r="G119" s="285"/>
      <c r="H119" s="285"/>
      <c r="I119" s="285"/>
      <c r="J119" s="285"/>
      <c r="K119" s="284"/>
    </row>
    <row r="120" spans="2:11" s="1" customFormat="1" ht="18.75" customHeight="1">
      <c r="B120" s="258"/>
      <c r="C120" s="258"/>
      <c r="D120" s="258"/>
      <c r="E120" s="258"/>
      <c r="F120" s="258"/>
      <c r="G120" s="258"/>
      <c r="H120" s="258"/>
      <c r="I120" s="258"/>
      <c r="J120" s="258"/>
      <c r="K120" s="258"/>
    </row>
    <row r="121" spans="2:11" s="1" customFormat="1" ht="7.5" customHeight="1">
      <c r="B121" s="287"/>
      <c r="C121" s="288"/>
      <c r="D121" s="288"/>
      <c r="E121" s="288"/>
      <c r="F121" s="288"/>
      <c r="G121" s="288"/>
      <c r="H121" s="288"/>
      <c r="I121" s="288"/>
      <c r="J121" s="288"/>
      <c r="K121" s="289"/>
    </row>
    <row r="122" spans="2:11" s="1" customFormat="1" ht="45" customHeight="1">
      <c r="B122" s="290"/>
      <c r="C122" s="371" t="s">
        <v>872</v>
      </c>
      <c r="D122" s="371"/>
      <c r="E122" s="371"/>
      <c r="F122" s="371"/>
      <c r="G122" s="371"/>
      <c r="H122" s="371"/>
      <c r="I122" s="371"/>
      <c r="J122" s="371"/>
      <c r="K122" s="291"/>
    </row>
    <row r="123" spans="2:11" s="1" customFormat="1" ht="17.25" customHeight="1">
      <c r="B123" s="292"/>
      <c r="C123" s="264" t="s">
        <v>818</v>
      </c>
      <c r="D123" s="264"/>
      <c r="E123" s="264"/>
      <c r="F123" s="264" t="s">
        <v>819</v>
      </c>
      <c r="G123" s="265"/>
      <c r="H123" s="264" t="s">
        <v>57</v>
      </c>
      <c r="I123" s="264" t="s">
        <v>60</v>
      </c>
      <c r="J123" s="264" t="s">
        <v>820</v>
      </c>
      <c r="K123" s="293"/>
    </row>
    <row r="124" spans="2:11" s="1" customFormat="1" ht="17.25" customHeight="1">
      <c r="B124" s="292"/>
      <c r="C124" s="266" t="s">
        <v>821</v>
      </c>
      <c r="D124" s="266"/>
      <c r="E124" s="266"/>
      <c r="F124" s="267" t="s">
        <v>822</v>
      </c>
      <c r="G124" s="268"/>
      <c r="H124" s="266"/>
      <c r="I124" s="266"/>
      <c r="J124" s="266" t="s">
        <v>823</v>
      </c>
      <c r="K124" s="293"/>
    </row>
    <row r="125" spans="2:11" s="1" customFormat="1" ht="5.25" customHeight="1">
      <c r="B125" s="294"/>
      <c r="C125" s="269"/>
      <c r="D125" s="269"/>
      <c r="E125" s="269"/>
      <c r="F125" s="269"/>
      <c r="G125" s="295"/>
      <c r="H125" s="269"/>
      <c r="I125" s="269"/>
      <c r="J125" s="269"/>
      <c r="K125" s="296"/>
    </row>
    <row r="126" spans="2:11" s="1" customFormat="1" ht="15" customHeight="1">
      <c r="B126" s="294"/>
      <c r="C126" s="251" t="s">
        <v>827</v>
      </c>
      <c r="D126" s="271"/>
      <c r="E126" s="271"/>
      <c r="F126" s="272" t="s">
        <v>824</v>
      </c>
      <c r="G126" s="251"/>
      <c r="H126" s="251" t="s">
        <v>864</v>
      </c>
      <c r="I126" s="251" t="s">
        <v>826</v>
      </c>
      <c r="J126" s="251">
        <v>120</v>
      </c>
      <c r="K126" s="297"/>
    </row>
    <row r="127" spans="2:11" s="1" customFormat="1" ht="15" customHeight="1">
      <c r="B127" s="294"/>
      <c r="C127" s="251" t="s">
        <v>873</v>
      </c>
      <c r="D127" s="251"/>
      <c r="E127" s="251"/>
      <c r="F127" s="272" t="s">
        <v>824</v>
      </c>
      <c r="G127" s="251"/>
      <c r="H127" s="251" t="s">
        <v>874</v>
      </c>
      <c r="I127" s="251" t="s">
        <v>826</v>
      </c>
      <c r="J127" s="251" t="s">
        <v>875</v>
      </c>
      <c r="K127" s="297"/>
    </row>
    <row r="128" spans="2:11" s="1" customFormat="1" ht="15" customHeight="1">
      <c r="B128" s="294"/>
      <c r="C128" s="251" t="s">
        <v>772</v>
      </c>
      <c r="D128" s="251"/>
      <c r="E128" s="251"/>
      <c r="F128" s="272" t="s">
        <v>824</v>
      </c>
      <c r="G128" s="251"/>
      <c r="H128" s="251" t="s">
        <v>876</v>
      </c>
      <c r="I128" s="251" t="s">
        <v>826</v>
      </c>
      <c r="J128" s="251" t="s">
        <v>875</v>
      </c>
      <c r="K128" s="297"/>
    </row>
    <row r="129" spans="2:11" s="1" customFormat="1" ht="15" customHeight="1">
      <c r="B129" s="294"/>
      <c r="C129" s="251" t="s">
        <v>835</v>
      </c>
      <c r="D129" s="251"/>
      <c r="E129" s="251"/>
      <c r="F129" s="272" t="s">
        <v>830</v>
      </c>
      <c r="G129" s="251"/>
      <c r="H129" s="251" t="s">
        <v>836</v>
      </c>
      <c r="I129" s="251" t="s">
        <v>826</v>
      </c>
      <c r="J129" s="251">
        <v>15</v>
      </c>
      <c r="K129" s="297"/>
    </row>
    <row r="130" spans="2:11" s="1" customFormat="1" ht="15" customHeight="1">
      <c r="B130" s="294"/>
      <c r="C130" s="275" t="s">
        <v>837</v>
      </c>
      <c r="D130" s="275"/>
      <c r="E130" s="275"/>
      <c r="F130" s="276" t="s">
        <v>830</v>
      </c>
      <c r="G130" s="275"/>
      <c r="H130" s="275" t="s">
        <v>838</v>
      </c>
      <c r="I130" s="275" t="s">
        <v>826</v>
      </c>
      <c r="J130" s="275">
        <v>15</v>
      </c>
      <c r="K130" s="297"/>
    </row>
    <row r="131" spans="2:11" s="1" customFormat="1" ht="15" customHeight="1">
      <c r="B131" s="294"/>
      <c r="C131" s="275" t="s">
        <v>839</v>
      </c>
      <c r="D131" s="275"/>
      <c r="E131" s="275"/>
      <c r="F131" s="276" t="s">
        <v>830</v>
      </c>
      <c r="G131" s="275"/>
      <c r="H131" s="275" t="s">
        <v>840</v>
      </c>
      <c r="I131" s="275" t="s">
        <v>826</v>
      </c>
      <c r="J131" s="275">
        <v>20</v>
      </c>
      <c r="K131" s="297"/>
    </row>
    <row r="132" spans="2:11" s="1" customFormat="1" ht="15" customHeight="1">
      <c r="B132" s="294"/>
      <c r="C132" s="275" t="s">
        <v>841</v>
      </c>
      <c r="D132" s="275"/>
      <c r="E132" s="275"/>
      <c r="F132" s="276" t="s">
        <v>830</v>
      </c>
      <c r="G132" s="275"/>
      <c r="H132" s="275" t="s">
        <v>842</v>
      </c>
      <c r="I132" s="275" t="s">
        <v>826</v>
      </c>
      <c r="J132" s="275">
        <v>20</v>
      </c>
      <c r="K132" s="297"/>
    </row>
    <row r="133" spans="2:11" s="1" customFormat="1" ht="15" customHeight="1">
      <c r="B133" s="294"/>
      <c r="C133" s="251" t="s">
        <v>829</v>
      </c>
      <c r="D133" s="251"/>
      <c r="E133" s="251"/>
      <c r="F133" s="272" t="s">
        <v>830</v>
      </c>
      <c r="G133" s="251"/>
      <c r="H133" s="251" t="s">
        <v>864</v>
      </c>
      <c r="I133" s="251" t="s">
        <v>826</v>
      </c>
      <c r="J133" s="251">
        <v>50</v>
      </c>
      <c r="K133" s="297"/>
    </row>
    <row r="134" spans="2:11" s="1" customFormat="1" ht="15" customHeight="1">
      <c r="B134" s="294"/>
      <c r="C134" s="251" t="s">
        <v>843</v>
      </c>
      <c r="D134" s="251"/>
      <c r="E134" s="251"/>
      <c r="F134" s="272" t="s">
        <v>830</v>
      </c>
      <c r="G134" s="251"/>
      <c r="H134" s="251" t="s">
        <v>864</v>
      </c>
      <c r="I134" s="251" t="s">
        <v>826</v>
      </c>
      <c r="J134" s="251">
        <v>50</v>
      </c>
      <c r="K134" s="297"/>
    </row>
    <row r="135" spans="2:11" s="1" customFormat="1" ht="15" customHeight="1">
      <c r="B135" s="294"/>
      <c r="C135" s="251" t="s">
        <v>849</v>
      </c>
      <c r="D135" s="251"/>
      <c r="E135" s="251"/>
      <c r="F135" s="272" t="s">
        <v>830</v>
      </c>
      <c r="G135" s="251"/>
      <c r="H135" s="251" t="s">
        <v>864</v>
      </c>
      <c r="I135" s="251" t="s">
        <v>826</v>
      </c>
      <c r="J135" s="251">
        <v>50</v>
      </c>
      <c r="K135" s="297"/>
    </row>
    <row r="136" spans="2:11" s="1" customFormat="1" ht="15" customHeight="1">
      <c r="B136" s="294"/>
      <c r="C136" s="251" t="s">
        <v>851</v>
      </c>
      <c r="D136" s="251"/>
      <c r="E136" s="251"/>
      <c r="F136" s="272" t="s">
        <v>830</v>
      </c>
      <c r="G136" s="251"/>
      <c r="H136" s="251" t="s">
        <v>864</v>
      </c>
      <c r="I136" s="251" t="s">
        <v>826</v>
      </c>
      <c r="J136" s="251">
        <v>50</v>
      </c>
      <c r="K136" s="297"/>
    </row>
    <row r="137" spans="2:11" s="1" customFormat="1" ht="15" customHeight="1">
      <c r="B137" s="294"/>
      <c r="C137" s="251" t="s">
        <v>852</v>
      </c>
      <c r="D137" s="251"/>
      <c r="E137" s="251"/>
      <c r="F137" s="272" t="s">
        <v>830</v>
      </c>
      <c r="G137" s="251"/>
      <c r="H137" s="251" t="s">
        <v>877</v>
      </c>
      <c r="I137" s="251" t="s">
        <v>826</v>
      </c>
      <c r="J137" s="251">
        <v>255</v>
      </c>
      <c r="K137" s="297"/>
    </row>
    <row r="138" spans="2:11" s="1" customFormat="1" ht="15" customHeight="1">
      <c r="B138" s="294"/>
      <c r="C138" s="251" t="s">
        <v>854</v>
      </c>
      <c r="D138" s="251"/>
      <c r="E138" s="251"/>
      <c r="F138" s="272" t="s">
        <v>824</v>
      </c>
      <c r="G138" s="251"/>
      <c r="H138" s="251" t="s">
        <v>878</v>
      </c>
      <c r="I138" s="251" t="s">
        <v>856</v>
      </c>
      <c r="J138" s="251"/>
      <c r="K138" s="297"/>
    </row>
    <row r="139" spans="2:11" s="1" customFormat="1" ht="15" customHeight="1">
      <c r="B139" s="294"/>
      <c r="C139" s="251" t="s">
        <v>857</v>
      </c>
      <c r="D139" s="251"/>
      <c r="E139" s="251"/>
      <c r="F139" s="272" t="s">
        <v>824</v>
      </c>
      <c r="G139" s="251"/>
      <c r="H139" s="251" t="s">
        <v>879</v>
      </c>
      <c r="I139" s="251" t="s">
        <v>859</v>
      </c>
      <c r="J139" s="251"/>
      <c r="K139" s="297"/>
    </row>
    <row r="140" spans="2:11" s="1" customFormat="1" ht="15" customHeight="1">
      <c r="B140" s="294"/>
      <c r="C140" s="251" t="s">
        <v>860</v>
      </c>
      <c r="D140" s="251"/>
      <c r="E140" s="251"/>
      <c r="F140" s="272" t="s">
        <v>824</v>
      </c>
      <c r="G140" s="251"/>
      <c r="H140" s="251" t="s">
        <v>860</v>
      </c>
      <c r="I140" s="251" t="s">
        <v>859</v>
      </c>
      <c r="J140" s="251"/>
      <c r="K140" s="297"/>
    </row>
    <row r="141" spans="2:11" s="1" customFormat="1" ht="15" customHeight="1">
      <c r="B141" s="294"/>
      <c r="C141" s="251" t="s">
        <v>41</v>
      </c>
      <c r="D141" s="251"/>
      <c r="E141" s="251"/>
      <c r="F141" s="272" t="s">
        <v>824</v>
      </c>
      <c r="G141" s="251"/>
      <c r="H141" s="251" t="s">
        <v>880</v>
      </c>
      <c r="I141" s="251" t="s">
        <v>859</v>
      </c>
      <c r="J141" s="251"/>
      <c r="K141" s="297"/>
    </row>
    <row r="142" spans="2:11" s="1" customFormat="1" ht="15" customHeight="1">
      <c r="B142" s="294"/>
      <c r="C142" s="251" t="s">
        <v>881</v>
      </c>
      <c r="D142" s="251"/>
      <c r="E142" s="251"/>
      <c r="F142" s="272" t="s">
        <v>824</v>
      </c>
      <c r="G142" s="251"/>
      <c r="H142" s="251" t="s">
        <v>882</v>
      </c>
      <c r="I142" s="251" t="s">
        <v>859</v>
      </c>
      <c r="J142" s="251"/>
      <c r="K142" s="297"/>
    </row>
    <row r="143" spans="2:11" s="1" customFormat="1" ht="15" customHeight="1">
      <c r="B143" s="298"/>
      <c r="C143" s="299"/>
      <c r="D143" s="299"/>
      <c r="E143" s="299"/>
      <c r="F143" s="299"/>
      <c r="G143" s="299"/>
      <c r="H143" s="299"/>
      <c r="I143" s="299"/>
      <c r="J143" s="299"/>
      <c r="K143" s="300"/>
    </row>
    <row r="144" spans="2:11" s="1" customFormat="1" ht="18.75" customHeight="1">
      <c r="B144" s="285"/>
      <c r="C144" s="285"/>
      <c r="D144" s="285"/>
      <c r="E144" s="285"/>
      <c r="F144" s="286"/>
      <c r="G144" s="285"/>
      <c r="H144" s="285"/>
      <c r="I144" s="285"/>
      <c r="J144" s="285"/>
      <c r="K144" s="285"/>
    </row>
    <row r="145" spans="2:11" s="1" customFormat="1" ht="18.75" customHeight="1">
      <c r="B145" s="258"/>
      <c r="C145" s="258"/>
      <c r="D145" s="258"/>
      <c r="E145" s="258"/>
      <c r="F145" s="258"/>
      <c r="G145" s="258"/>
      <c r="H145" s="258"/>
      <c r="I145" s="258"/>
      <c r="J145" s="258"/>
      <c r="K145" s="258"/>
    </row>
    <row r="146" spans="2:11" s="1" customFormat="1" ht="7.5" customHeight="1">
      <c r="B146" s="259"/>
      <c r="C146" s="260"/>
      <c r="D146" s="260"/>
      <c r="E146" s="260"/>
      <c r="F146" s="260"/>
      <c r="G146" s="260"/>
      <c r="H146" s="260"/>
      <c r="I146" s="260"/>
      <c r="J146" s="260"/>
      <c r="K146" s="261"/>
    </row>
    <row r="147" spans="2:11" s="1" customFormat="1" ht="45" customHeight="1">
      <c r="B147" s="262"/>
      <c r="C147" s="370" t="s">
        <v>883</v>
      </c>
      <c r="D147" s="370"/>
      <c r="E147" s="370"/>
      <c r="F147" s="370"/>
      <c r="G147" s="370"/>
      <c r="H147" s="370"/>
      <c r="I147" s="370"/>
      <c r="J147" s="370"/>
      <c r="K147" s="263"/>
    </row>
    <row r="148" spans="2:11" s="1" customFormat="1" ht="17.25" customHeight="1">
      <c r="B148" s="262"/>
      <c r="C148" s="264" t="s">
        <v>818</v>
      </c>
      <c r="D148" s="264"/>
      <c r="E148" s="264"/>
      <c r="F148" s="264" t="s">
        <v>819</v>
      </c>
      <c r="G148" s="265"/>
      <c r="H148" s="264" t="s">
        <v>57</v>
      </c>
      <c r="I148" s="264" t="s">
        <v>60</v>
      </c>
      <c r="J148" s="264" t="s">
        <v>820</v>
      </c>
      <c r="K148" s="263"/>
    </row>
    <row r="149" spans="2:11" s="1" customFormat="1" ht="17.25" customHeight="1">
      <c r="B149" s="262"/>
      <c r="C149" s="266" t="s">
        <v>821</v>
      </c>
      <c r="D149" s="266"/>
      <c r="E149" s="266"/>
      <c r="F149" s="267" t="s">
        <v>822</v>
      </c>
      <c r="G149" s="268"/>
      <c r="H149" s="266"/>
      <c r="I149" s="266"/>
      <c r="J149" s="266" t="s">
        <v>823</v>
      </c>
      <c r="K149" s="263"/>
    </row>
    <row r="150" spans="2:11" s="1" customFormat="1" ht="5.25" customHeight="1">
      <c r="B150" s="274"/>
      <c r="C150" s="269"/>
      <c r="D150" s="269"/>
      <c r="E150" s="269"/>
      <c r="F150" s="269"/>
      <c r="G150" s="270"/>
      <c r="H150" s="269"/>
      <c r="I150" s="269"/>
      <c r="J150" s="269"/>
      <c r="K150" s="297"/>
    </row>
    <row r="151" spans="2:11" s="1" customFormat="1" ht="15" customHeight="1">
      <c r="B151" s="274"/>
      <c r="C151" s="301" t="s">
        <v>827</v>
      </c>
      <c r="D151" s="251"/>
      <c r="E151" s="251"/>
      <c r="F151" s="302" t="s">
        <v>824</v>
      </c>
      <c r="G151" s="251"/>
      <c r="H151" s="301" t="s">
        <v>864</v>
      </c>
      <c r="I151" s="301" t="s">
        <v>826</v>
      </c>
      <c r="J151" s="301">
        <v>120</v>
      </c>
      <c r="K151" s="297"/>
    </row>
    <row r="152" spans="2:11" s="1" customFormat="1" ht="15" customHeight="1">
      <c r="B152" s="274"/>
      <c r="C152" s="301" t="s">
        <v>873</v>
      </c>
      <c r="D152" s="251"/>
      <c r="E152" s="251"/>
      <c r="F152" s="302" t="s">
        <v>824</v>
      </c>
      <c r="G152" s="251"/>
      <c r="H152" s="301" t="s">
        <v>884</v>
      </c>
      <c r="I152" s="301" t="s">
        <v>826</v>
      </c>
      <c r="J152" s="301" t="s">
        <v>875</v>
      </c>
      <c r="K152" s="297"/>
    </row>
    <row r="153" spans="2:11" s="1" customFormat="1" ht="15" customHeight="1">
      <c r="B153" s="274"/>
      <c r="C153" s="301" t="s">
        <v>772</v>
      </c>
      <c r="D153" s="251"/>
      <c r="E153" s="251"/>
      <c r="F153" s="302" t="s">
        <v>824</v>
      </c>
      <c r="G153" s="251"/>
      <c r="H153" s="301" t="s">
        <v>885</v>
      </c>
      <c r="I153" s="301" t="s">
        <v>826</v>
      </c>
      <c r="J153" s="301" t="s">
        <v>875</v>
      </c>
      <c r="K153" s="297"/>
    </row>
    <row r="154" spans="2:11" s="1" customFormat="1" ht="15" customHeight="1">
      <c r="B154" s="274"/>
      <c r="C154" s="301" t="s">
        <v>829</v>
      </c>
      <c r="D154" s="251"/>
      <c r="E154" s="251"/>
      <c r="F154" s="302" t="s">
        <v>830</v>
      </c>
      <c r="G154" s="251"/>
      <c r="H154" s="301" t="s">
        <v>864</v>
      </c>
      <c r="I154" s="301" t="s">
        <v>826</v>
      </c>
      <c r="J154" s="301">
        <v>50</v>
      </c>
      <c r="K154" s="297"/>
    </row>
    <row r="155" spans="2:11" s="1" customFormat="1" ht="15" customHeight="1">
      <c r="B155" s="274"/>
      <c r="C155" s="301" t="s">
        <v>832</v>
      </c>
      <c r="D155" s="251"/>
      <c r="E155" s="251"/>
      <c r="F155" s="302" t="s">
        <v>824</v>
      </c>
      <c r="G155" s="251"/>
      <c r="H155" s="301" t="s">
        <v>864</v>
      </c>
      <c r="I155" s="301" t="s">
        <v>834</v>
      </c>
      <c r="J155" s="301"/>
      <c r="K155" s="297"/>
    </row>
    <row r="156" spans="2:11" s="1" customFormat="1" ht="15" customHeight="1">
      <c r="B156" s="274"/>
      <c r="C156" s="301" t="s">
        <v>843</v>
      </c>
      <c r="D156" s="251"/>
      <c r="E156" s="251"/>
      <c r="F156" s="302" t="s">
        <v>830</v>
      </c>
      <c r="G156" s="251"/>
      <c r="H156" s="301" t="s">
        <v>864</v>
      </c>
      <c r="I156" s="301" t="s">
        <v>826</v>
      </c>
      <c r="J156" s="301">
        <v>50</v>
      </c>
      <c r="K156" s="297"/>
    </row>
    <row r="157" spans="2:11" s="1" customFormat="1" ht="15" customHeight="1">
      <c r="B157" s="274"/>
      <c r="C157" s="301" t="s">
        <v>851</v>
      </c>
      <c r="D157" s="251"/>
      <c r="E157" s="251"/>
      <c r="F157" s="302" t="s">
        <v>830</v>
      </c>
      <c r="G157" s="251"/>
      <c r="H157" s="301" t="s">
        <v>864</v>
      </c>
      <c r="I157" s="301" t="s">
        <v>826</v>
      </c>
      <c r="J157" s="301">
        <v>50</v>
      </c>
      <c r="K157" s="297"/>
    </row>
    <row r="158" spans="2:11" s="1" customFormat="1" ht="15" customHeight="1">
      <c r="B158" s="274"/>
      <c r="C158" s="301" t="s">
        <v>849</v>
      </c>
      <c r="D158" s="251"/>
      <c r="E158" s="251"/>
      <c r="F158" s="302" t="s">
        <v>830</v>
      </c>
      <c r="G158" s="251"/>
      <c r="H158" s="301" t="s">
        <v>864</v>
      </c>
      <c r="I158" s="301" t="s">
        <v>826</v>
      </c>
      <c r="J158" s="301">
        <v>50</v>
      </c>
      <c r="K158" s="297"/>
    </row>
    <row r="159" spans="2:11" s="1" customFormat="1" ht="15" customHeight="1">
      <c r="B159" s="274"/>
      <c r="C159" s="301" t="s">
        <v>93</v>
      </c>
      <c r="D159" s="251"/>
      <c r="E159" s="251"/>
      <c r="F159" s="302" t="s">
        <v>824</v>
      </c>
      <c r="G159" s="251"/>
      <c r="H159" s="301" t="s">
        <v>886</v>
      </c>
      <c r="I159" s="301" t="s">
        <v>826</v>
      </c>
      <c r="J159" s="301" t="s">
        <v>887</v>
      </c>
      <c r="K159" s="297"/>
    </row>
    <row r="160" spans="2:11" s="1" customFormat="1" ht="15" customHeight="1">
      <c r="B160" s="274"/>
      <c r="C160" s="301" t="s">
        <v>888</v>
      </c>
      <c r="D160" s="251"/>
      <c r="E160" s="251"/>
      <c r="F160" s="302" t="s">
        <v>824</v>
      </c>
      <c r="G160" s="251"/>
      <c r="H160" s="301" t="s">
        <v>889</v>
      </c>
      <c r="I160" s="301" t="s">
        <v>859</v>
      </c>
      <c r="J160" s="301"/>
      <c r="K160" s="297"/>
    </row>
    <row r="161" spans="2:11" s="1" customFormat="1" ht="15" customHeight="1">
      <c r="B161" s="303"/>
      <c r="C161" s="283"/>
      <c r="D161" s="283"/>
      <c r="E161" s="283"/>
      <c r="F161" s="283"/>
      <c r="G161" s="283"/>
      <c r="H161" s="283"/>
      <c r="I161" s="283"/>
      <c r="J161" s="283"/>
      <c r="K161" s="304"/>
    </row>
    <row r="162" spans="2:11" s="1" customFormat="1" ht="18.75" customHeight="1">
      <c r="B162" s="285"/>
      <c r="C162" s="295"/>
      <c r="D162" s="295"/>
      <c r="E162" s="295"/>
      <c r="F162" s="305"/>
      <c r="G162" s="295"/>
      <c r="H162" s="295"/>
      <c r="I162" s="295"/>
      <c r="J162" s="295"/>
      <c r="K162" s="285"/>
    </row>
    <row r="163" spans="2:11" s="1" customFormat="1" ht="18.75" customHeight="1">
      <c r="B163" s="258"/>
      <c r="C163" s="258"/>
      <c r="D163" s="258"/>
      <c r="E163" s="258"/>
      <c r="F163" s="258"/>
      <c r="G163" s="258"/>
      <c r="H163" s="258"/>
      <c r="I163" s="258"/>
      <c r="J163" s="258"/>
      <c r="K163" s="258"/>
    </row>
    <row r="164" spans="2:11" s="1" customFormat="1" ht="7.5" customHeight="1">
      <c r="B164" s="240"/>
      <c r="C164" s="241"/>
      <c r="D164" s="241"/>
      <c r="E164" s="241"/>
      <c r="F164" s="241"/>
      <c r="G164" s="241"/>
      <c r="H164" s="241"/>
      <c r="I164" s="241"/>
      <c r="J164" s="241"/>
      <c r="K164" s="242"/>
    </row>
    <row r="165" spans="2:11" s="1" customFormat="1" ht="45" customHeight="1">
      <c r="B165" s="243"/>
      <c r="C165" s="371" t="s">
        <v>890</v>
      </c>
      <c r="D165" s="371"/>
      <c r="E165" s="371"/>
      <c r="F165" s="371"/>
      <c r="G165" s="371"/>
      <c r="H165" s="371"/>
      <c r="I165" s="371"/>
      <c r="J165" s="371"/>
      <c r="K165" s="244"/>
    </row>
    <row r="166" spans="2:11" s="1" customFormat="1" ht="17.25" customHeight="1">
      <c r="B166" s="243"/>
      <c r="C166" s="264" t="s">
        <v>818</v>
      </c>
      <c r="D166" s="264"/>
      <c r="E166" s="264"/>
      <c r="F166" s="264" t="s">
        <v>819</v>
      </c>
      <c r="G166" s="306"/>
      <c r="H166" s="307" t="s">
        <v>57</v>
      </c>
      <c r="I166" s="307" t="s">
        <v>60</v>
      </c>
      <c r="J166" s="264" t="s">
        <v>820</v>
      </c>
      <c r="K166" s="244"/>
    </row>
    <row r="167" spans="2:11" s="1" customFormat="1" ht="17.25" customHeight="1">
      <c r="B167" s="245"/>
      <c r="C167" s="266" t="s">
        <v>821</v>
      </c>
      <c r="D167" s="266"/>
      <c r="E167" s="266"/>
      <c r="F167" s="267" t="s">
        <v>822</v>
      </c>
      <c r="G167" s="308"/>
      <c r="H167" s="309"/>
      <c r="I167" s="309"/>
      <c r="J167" s="266" t="s">
        <v>823</v>
      </c>
      <c r="K167" s="246"/>
    </row>
    <row r="168" spans="2:11" s="1" customFormat="1" ht="5.25" customHeight="1">
      <c r="B168" s="274"/>
      <c r="C168" s="269"/>
      <c r="D168" s="269"/>
      <c r="E168" s="269"/>
      <c r="F168" s="269"/>
      <c r="G168" s="270"/>
      <c r="H168" s="269"/>
      <c r="I168" s="269"/>
      <c r="J168" s="269"/>
      <c r="K168" s="297"/>
    </row>
    <row r="169" spans="2:11" s="1" customFormat="1" ht="15" customHeight="1">
      <c r="B169" s="274"/>
      <c r="C169" s="251" t="s">
        <v>827</v>
      </c>
      <c r="D169" s="251"/>
      <c r="E169" s="251"/>
      <c r="F169" s="272" t="s">
        <v>824</v>
      </c>
      <c r="G169" s="251"/>
      <c r="H169" s="251" t="s">
        <v>864</v>
      </c>
      <c r="I169" s="251" t="s">
        <v>826</v>
      </c>
      <c r="J169" s="251">
        <v>120</v>
      </c>
      <c r="K169" s="297"/>
    </row>
    <row r="170" spans="2:11" s="1" customFormat="1" ht="15" customHeight="1">
      <c r="B170" s="274"/>
      <c r="C170" s="251" t="s">
        <v>873</v>
      </c>
      <c r="D170" s="251"/>
      <c r="E170" s="251"/>
      <c r="F170" s="272" t="s">
        <v>824</v>
      </c>
      <c r="G170" s="251"/>
      <c r="H170" s="251" t="s">
        <v>874</v>
      </c>
      <c r="I170" s="251" t="s">
        <v>826</v>
      </c>
      <c r="J170" s="251" t="s">
        <v>875</v>
      </c>
      <c r="K170" s="297"/>
    </row>
    <row r="171" spans="2:11" s="1" customFormat="1" ht="15" customHeight="1">
      <c r="B171" s="274"/>
      <c r="C171" s="251" t="s">
        <v>772</v>
      </c>
      <c r="D171" s="251"/>
      <c r="E171" s="251"/>
      <c r="F171" s="272" t="s">
        <v>824</v>
      </c>
      <c r="G171" s="251"/>
      <c r="H171" s="251" t="s">
        <v>891</v>
      </c>
      <c r="I171" s="251" t="s">
        <v>826</v>
      </c>
      <c r="J171" s="251" t="s">
        <v>875</v>
      </c>
      <c r="K171" s="297"/>
    </row>
    <row r="172" spans="2:11" s="1" customFormat="1" ht="15" customHeight="1">
      <c r="B172" s="274"/>
      <c r="C172" s="251" t="s">
        <v>829</v>
      </c>
      <c r="D172" s="251"/>
      <c r="E172" s="251"/>
      <c r="F172" s="272" t="s">
        <v>830</v>
      </c>
      <c r="G172" s="251"/>
      <c r="H172" s="251" t="s">
        <v>891</v>
      </c>
      <c r="I172" s="251" t="s">
        <v>826</v>
      </c>
      <c r="J172" s="251">
        <v>50</v>
      </c>
      <c r="K172" s="297"/>
    </row>
    <row r="173" spans="2:11" s="1" customFormat="1" ht="15" customHeight="1">
      <c r="B173" s="274"/>
      <c r="C173" s="251" t="s">
        <v>832</v>
      </c>
      <c r="D173" s="251"/>
      <c r="E173" s="251"/>
      <c r="F173" s="272" t="s">
        <v>824</v>
      </c>
      <c r="G173" s="251"/>
      <c r="H173" s="251" t="s">
        <v>891</v>
      </c>
      <c r="I173" s="251" t="s">
        <v>834</v>
      </c>
      <c r="J173" s="251"/>
      <c r="K173" s="297"/>
    </row>
    <row r="174" spans="2:11" s="1" customFormat="1" ht="15" customHeight="1">
      <c r="B174" s="274"/>
      <c r="C174" s="251" t="s">
        <v>843</v>
      </c>
      <c r="D174" s="251"/>
      <c r="E174" s="251"/>
      <c r="F174" s="272" t="s">
        <v>830</v>
      </c>
      <c r="G174" s="251"/>
      <c r="H174" s="251" t="s">
        <v>891</v>
      </c>
      <c r="I174" s="251" t="s">
        <v>826</v>
      </c>
      <c r="J174" s="251">
        <v>50</v>
      </c>
      <c r="K174" s="297"/>
    </row>
    <row r="175" spans="2:11" s="1" customFormat="1" ht="15" customHeight="1">
      <c r="B175" s="274"/>
      <c r="C175" s="251" t="s">
        <v>851</v>
      </c>
      <c r="D175" s="251"/>
      <c r="E175" s="251"/>
      <c r="F175" s="272" t="s">
        <v>830</v>
      </c>
      <c r="G175" s="251"/>
      <c r="H175" s="251" t="s">
        <v>891</v>
      </c>
      <c r="I175" s="251" t="s">
        <v>826</v>
      </c>
      <c r="J175" s="251">
        <v>50</v>
      </c>
      <c r="K175" s="297"/>
    </row>
    <row r="176" spans="2:11" s="1" customFormat="1" ht="15" customHeight="1">
      <c r="B176" s="274"/>
      <c r="C176" s="251" t="s">
        <v>849</v>
      </c>
      <c r="D176" s="251"/>
      <c r="E176" s="251"/>
      <c r="F176" s="272" t="s">
        <v>830</v>
      </c>
      <c r="G176" s="251"/>
      <c r="H176" s="251" t="s">
        <v>891</v>
      </c>
      <c r="I176" s="251" t="s">
        <v>826</v>
      </c>
      <c r="J176" s="251">
        <v>50</v>
      </c>
      <c r="K176" s="297"/>
    </row>
    <row r="177" spans="2:11" s="1" customFormat="1" ht="15" customHeight="1">
      <c r="B177" s="274"/>
      <c r="C177" s="251" t="s">
        <v>102</v>
      </c>
      <c r="D177" s="251"/>
      <c r="E177" s="251"/>
      <c r="F177" s="272" t="s">
        <v>824</v>
      </c>
      <c r="G177" s="251"/>
      <c r="H177" s="251" t="s">
        <v>892</v>
      </c>
      <c r="I177" s="251" t="s">
        <v>893</v>
      </c>
      <c r="J177" s="251"/>
      <c r="K177" s="297"/>
    </row>
    <row r="178" spans="2:11" s="1" customFormat="1" ht="15" customHeight="1">
      <c r="B178" s="274"/>
      <c r="C178" s="251" t="s">
        <v>60</v>
      </c>
      <c r="D178" s="251"/>
      <c r="E178" s="251"/>
      <c r="F178" s="272" t="s">
        <v>824</v>
      </c>
      <c r="G178" s="251"/>
      <c r="H178" s="251" t="s">
        <v>894</v>
      </c>
      <c r="I178" s="251" t="s">
        <v>895</v>
      </c>
      <c r="J178" s="251">
        <v>1</v>
      </c>
      <c r="K178" s="297"/>
    </row>
    <row r="179" spans="2:11" s="1" customFormat="1" ht="15" customHeight="1">
      <c r="B179" s="274"/>
      <c r="C179" s="251" t="s">
        <v>56</v>
      </c>
      <c r="D179" s="251"/>
      <c r="E179" s="251"/>
      <c r="F179" s="272" t="s">
        <v>824</v>
      </c>
      <c r="G179" s="251"/>
      <c r="H179" s="251" t="s">
        <v>896</v>
      </c>
      <c r="I179" s="251" t="s">
        <v>826</v>
      </c>
      <c r="J179" s="251">
        <v>20</v>
      </c>
      <c r="K179" s="297"/>
    </row>
    <row r="180" spans="2:11" s="1" customFormat="1" ht="15" customHeight="1">
      <c r="B180" s="274"/>
      <c r="C180" s="251" t="s">
        <v>57</v>
      </c>
      <c r="D180" s="251"/>
      <c r="E180" s="251"/>
      <c r="F180" s="272" t="s">
        <v>824</v>
      </c>
      <c r="G180" s="251"/>
      <c r="H180" s="251" t="s">
        <v>897</v>
      </c>
      <c r="I180" s="251" t="s">
        <v>826</v>
      </c>
      <c r="J180" s="251">
        <v>255</v>
      </c>
      <c r="K180" s="297"/>
    </row>
    <row r="181" spans="2:11" s="1" customFormat="1" ht="15" customHeight="1">
      <c r="B181" s="274"/>
      <c r="C181" s="251" t="s">
        <v>103</v>
      </c>
      <c r="D181" s="251"/>
      <c r="E181" s="251"/>
      <c r="F181" s="272" t="s">
        <v>824</v>
      </c>
      <c r="G181" s="251"/>
      <c r="H181" s="251" t="s">
        <v>788</v>
      </c>
      <c r="I181" s="251" t="s">
        <v>826</v>
      </c>
      <c r="J181" s="251">
        <v>10</v>
      </c>
      <c r="K181" s="297"/>
    </row>
    <row r="182" spans="2:11" s="1" customFormat="1" ht="15" customHeight="1">
      <c r="B182" s="274"/>
      <c r="C182" s="251" t="s">
        <v>104</v>
      </c>
      <c r="D182" s="251"/>
      <c r="E182" s="251"/>
      <c r="F182" s="272" t="s">
        <v>824</v>
      </c>
      <c r="G182" s="251"/>
      <c r="H182" s="251" t="s">
        <v>898</v>
      </c>
      <c r="I182" s="251" t="s">
        <v>859</v>
      </c>
      <c r="J182" s="251"/>
      <c r="K182" s="297"/>
    </row>
    <row r="183" spans="2:11" s="1" customFormat="1" ht="15" customHeight="1">
      <c r="B183" s="274"/>
      <c r="C183" s="251" t="s">
        <v>899</v>
      </c>
      <c r="D183" s="251"/>
      <c r="E183" s="251"/>
      <c r="F183" s="272" t="s">
        <v>824</v>
      </c>
      <c r="G183" s="251"/>
      <c r="H183" s="251" t="s">
        <v>900</v>
      </c>
      <c r="I183" s="251" t="s">
        <v>859</v>
      </c>
      <c r="J183" s="251"/>
      <c r="K183" s="297"/>
    </row>
    <row r="184" spans="2:11" s="1" customFormat="1" ht="15" customHeight="1">
      <c r="B184" s="274"/>
      <c r="C184" s="251" t="s">
        <v>888</v>
      </c>
      <c r="D184" s="251"/>
      <c r="E184" s="251"/>
      <c r="F184" s="272" t="s">
        <v>824</v>
      </c>
      <c r="G184" s="251"/>
      <c r="H184" s="251" t="s">
        <v>901</v>
      </c>
      <c r="I184" s="251" t="s">
        <v>859</v>
      </c>
      <c r="J184" s="251"/>
      <c r="K184" s="297"/>
    </row>
    <row r="185" spans="2:11" s="1" customFormat="1" ht="15" customHeight="1">
      <c r="B185" s="274"/>
      <c r="C185" s="251" t="s">
        <v>106</v>
      </c>
      <c r="D185" s="251"/>
      <c r="E185" s="251"/>
      <c r="F185" s="272" t="s">
        <v>830</v>
      </c>
      <c r="G185" s="251"/>
      <c r="H185" s="251" t="s">
        <v>902</v>
      </c>
      <c r="I185" s="251" t="s">
        <v>826</v>
      </c>
      <c r="J185" s="251">
        <v>50</v>
      </c>
      <c r="K185" s="297"/>
    </row>
    <row r="186" spans="2:11" s="1" customFormat="1" ht="15" customHeight="1">
      <c r="B186" s="274"/>
      <c r="C186" s="251" t="s">
        <v>903</v>
      </c>
      <c r="D186" s="251"/>
      <c r="E186" s="251"/>
      <c r="F186" s="272" t="s">
        <v>830</v>
      </c>
      <c r="G186" s="251"/>
      <c r="H186" s="251" t="s">
        <v>904</v>
      </c>
      <c r="I186" s="251" t="s">
        <v>905</v>
      </c>
      <c r="J186" s="251"/>
      <c r="K186" s="297"/>
    </row>
    <row r="187" spans="2:11" s="1" customFormat="1" ht="15" customHeight="1">
      <c r="B187" s="274"/>
      <c r="C187" s="251" t="s">
        <v>906</v>
      </c>
      <c r="D187" s="251"/>
      <c r="E187" s="251"/>
      <c r="F187" s="272" t="s">
        <v>830</v>
      </c>
      <c r="G187" s="251"/>
      <c r="H187" s="251" t="s">
        <v>907</v>
      </c>
      <c r="I187" s="251" t="s">
        <v>905</v>
      </c>
      <c r="J187" s="251"/>
      <c r="K187" s="297"/>
    </row>
    <row r="188" spans="2:11" s="1" customFormat="1" ht="15" customHeight="1">
      <c r="B188" s="274"/>
      <c r="C188" s="251" t="s">
        <v>908</v>
      </c>
      <c r="D188" s="251"/>
      <c r="E188" s="251"/>
      <c r="F188" s="272" t="s">
        <v>830</v>
      </c>
      <c r="G188" s="251"/>
      <c r="H188" s="251" t="s">
        <v>909</v>
      </c>
      <c r="I188" s="251" t="s">
        <v>905</v>
      </c>
      <c r="J188" s="251"/>
      <c r="K188" s="297"/>
    </row>
    <row r="189" spans="2:11" s="1" customFormat="1" ht="15" customHeight="1">
      <c r="B189" s="274"/>
      <c r="C189" s="310" t="s">
        <v>910</v>
      </c>
      <c r="D189" s="251"/>
      <c r="E189" s="251"/>
      <c r="F189" s="272" t="s">
        <v>830</v>
      </c>
      <c r="G189" s="251"/>
      <c r="H189" s="251" t="s">
        <v>911</v>
      </c>
      <c r="I189" s="251" t="s">
        <v>912</v>
      </c>
      <c r="J189" s="311" t="s">
        <v>913</v>
      </c>
      <c r="K189" s="297"/>
    </row>
    <row r="190" spans="2:11" s="1" customFormat="1" ht="15" customHeight="1">
      <c r="B190" s="274"/>
      <c r="C190" s="310" t="s">
        <v>45</v>
      </c>
      <c r="D190" s="251"/>
      <c r="E190" s="251"/>
      <c r="F190" s="272" t="s">
        <v>824</v>
      </c>
      <c r="G190" s="251"/>
      <c r="H190" s="248" t="s">
        <v>914</v>
      </c>
      <c r="I190" s="251" t="s">
        <v>915</v>
      </c>
      <c r="J190" s="251"/>
      <c r="K190" s="297"/>
    </row>
    <row r="191" spans="2:11" s="1" customFormat="1" ht="15" customHeight="1">
      <c r="B191" s="274"/>
      <c r="C191" s="310" t="s">
        <v>916</v>
      </c>
      <c r="D191" s="251"/>
      <c r="E191" s="251"/>
      <c r="F191" s="272" t="s">
        <v>824</v>
      </c>
      <c r="G191" s="251"/>
      <c r="H191" s="251" t="s">
        <v>917</v>
      </c>
      <c r="I191" s="251" t="s">
        <v>859</v>
      </c>
      <c r="J191" s="251"/>
      <c r="K191" s="297"/>
    </row>
    <row r="192" spans="2:11" s="1" customFormat="1" ht="15" customHeight="1">
      <c r="B192" s="274"/>
      <c r="C192" s="310" t="s">
        <v>918</v>
      </c>
      <c r="D192" s="251"/>
      <c r="E192" s="251"/>
      <c r="F192" s="272" t="s">
        <v>824</v>
      </c>
      <c r="G192" s="251"/>
      <c r="H192" s="251" t="s">
        <v>919</v>
      </c>
      <c r="I192" s="251" t="s">
        <v>859</v>
      </c>
      <c r="J192" s="251"/>
      <c r="K192" s="297"/>
    </row>
    <row r="193" spans="2:11" s="1" customFormat="1" ht="15" customHeight="1">
      <c r="B193" s="274"/>
      <c r="C193" s="310" t="s">
        <v>920</v>
      </c>
      <c r="D193" s="251"/>
      <c r="E193" s="251"/>
      <c r="F193" s="272" t="s">
        <v>830</v>
      </c>
      <c r="G193" s="251"/>
      <c r="H193" s="251" t="s">
        <v>921</v>
      </c>
      <c r="I193" s="251" t="s">
        <v>859</v>
      </c>
      <c r="J193" s="251"/>
      <c r="K193" s="297"/>
    </row>
    <row r="194" spans="2:11" s="1" customFormat="1" ht="15" customHeight="1">
      <c r="B194" s="303"/>
      <c r="C194" s="312"/>
      <c r="D194" s="283"/>
      <c r="E194" s="283"/>
      <c r="F194" s="283"/>
      <c r="G194" s="283"/>
      <c r="H194" s="283"/>
      <c r="I194" s="283"/>
      <c r="J194" s="283"/>
      <c r="K194" s="304"/>
    </row>
    <row r="195" spans="2:11" s="1" customFormat="1" ht="18.75" customHeight="1">
      <c r="B195" s="285"/>
      <c r="C195" s="295"/>
      <c r="D195" s="295"/>
      <c r="E195" s="295"/>
      <c r="F195" s="305"/>
      <c r="G195" s="295"/>
      <c r="H195" s="295"/>
      <c r="I195" s="295"/>
      <c r="J195" s="295"/>
      <c r="K195" s="285"/>
    </row>
    <row r="196" spans="2:11" s="1" customFormat="1" ht="18.75" customHeight="1">
      <c r="B196" s="285"/>
      <c r="C196" s="295"/>
      <c r="D196" s="295"/>
      <c r="E196" s="295"/>
      <c r="F196" s="305"/>
      <c r="G196" s="295"/>
      <c r="H196" s="295"/>
      <c r="I196" s="295"/>
      <c r="J196" s="295"/>
      <c r="K196" s="285"/>
    </row>
    <row r="197" spans="2:11" s="1" customFormat="1" ht="18.75" customHeight="1">
      <c r="B197" s="258"/>
      <c r="C197" s="258"/>
      <c r="D197" s="258"/>
      <c r="E197" s="258"/>
      <c r="F197" s="258"/>
      <c r="G197" s="258"/>
      <c r="H197" s="258"/>
      <c r="I197" s="258"/>
      <c r="J197" s="258"/>
      <c r="K197" s="258"/>
    </row>
    <row r="198" spans="2:11" s="1" customFormat="1" ht="13.5">
      <c r="B198" s="240"/>
      <c r="C198" s="241"/>
      <c r="D198" s="241"/>
      <c r="E198" s="241"/>
      <c r="F198" s="241"/>
      <c r="G198" s="241"/>
      <c r="H198" s="241"/>
      <c r="I198" s="241"/>
      <c r="J198" s="241"/>
      <c r="K198" s="242"/>
    </row>
    <row r="199" spans="2:11" s="1" customFormat="1" ht="21">
      <c r="B199" s="243"/>
      <c r="C199" s="371" t="s">
        <v>922</v>
      </c>
      <c r="D199" s="371"/>
      <c r="E199" s="371"/>
      <c r="F199" s="371"/>
      <c r="G199" s="371"/>
      <c r="H199" s="371"/>
      <c r="I199" s="371"/>
      <c r="J199" s="371"/>
      <c r="K199" s="244"/>
    </row>
    <row r="200" spans="2:11" s="1" customFormat="1" ht="25.5" customHeight="1">
      <c r="B200" s="243"/>
      <c r="C200" s="313" t="s">
        <v>923</v>
      </c>
      <c r="D200" s="313"/>
      <c r="E200" s="313"/>
      <c r="F200" s="313" t="s">
        <v>924</v>
      </c>
      <c r="G200" s="314"/>
      <c r="H200" s="372" t="s">
        <v>925</v>
      </c>
      <c r="I200" s="372"/>
      <c r="J200" s="372"/>
      <c r="K200" s="244"/>
    </row>
    <row r="201" spans="2:11" s="1" customFormat="1" ht="5.25" customHeight="1">
      <c r="B201" s="274"/>
      <c r="C201" s="269"/>
      <c r="D201" s="269"/>
      <c r="E201" s="269"/>
      <c r="F201" s="269"/>
      <c r="G201" s="295"/>
      <c r="H201" s="269"/>
      <c r="I201" s="269"/>
      <c r="J201" s="269"/>
      <c r="K201" s="297"/>
    </row>
    <row r="202" spans="2:11" s="1" customFormat="1" ht="15" customHeight="1">
      <c r="B202" s="274"/>
      <c r="C202" s="251" t="s">
        <v>915</v>
      </c>
      <c r="D202" s="251"/>
      <c r="E202" s="251"/>
      <c r="F202" s="272" t="s">
        <v>46</v>
      </c>
      <c r="G202" s="251"/>
      <c r="H202" s="373" t="s">
        <v>926</v>
      </c>
      <c r="I202" s="373"/>
      <c r="J202" s="373"/>
      <c r="K202" s="297"/>
    </row>
    <row r="203" spans="2:11" s="1" customFormat="1" ht="15" customHeight="1">
      <c r="B203" s="274"/>
      <c r="C203" s="251"/>
      <c r="D203" s="251"/>
      <c r="E203" s="251"/>
      <c r="F203" s="272" t="s">
        <v>47</v>
      </c>
      <c r="G203" s="251"/>
      <c r="H203" s="373" t="s">
        <v>927</v>
      </c>
      <c r="I203" s="373"/>
      <c r="J203" s="373"/>
      <c r="K203" s="297"/>
    </row>
    <row r="204" spans="2:11" s="1" customFormat="1" ht="15" customHeight="1">
      <c r="B204" s="274"/>
      <c r="C204" s="251"/>
      <c r="D204" s="251"/>
      <c r="E204" s="251"/>
      <c r="F204" s="272" t="s">
        <v>50</v>
      </c>
      <c r="G204" s="251"/>
      <c r="H204" s="373" t="s">
        <v>928</v>
      </c>
      <c r="I204" s="373"/>
      <c r="J204" s="373"/>
      <c r="K204" s="297"/>
    </row>
    <row r="205" spans="2:11" s="1" customFormat="1" ht="15" customHeight="1">
      <c r="B205" s="274"/>
      <c r="C205" s="251"/>
      <c r="D205" s="251"/>
      <c r="E205" s="251"/>
      <c r="F205" s="272" t="s">
        <v>48</v>
      </c>
      <c r="G205" s="251"/>
      <c r="H205" s="373" t="s">
        <v>929</v>
      </c>
      <c r="I205" s="373"/>
      <c r="J205" s="373"/>
      <c r="K205" s="297"/>
    </row>
    <row r="206" spans="2:11" s="1" customFormat="1" ht="15" customHeight="1">
      <c r="B206" s="274"/>
      <c r="C206" s="251"/>
      <c r="D206" s="251"/>
      <c r="E206" s="251"/>
      <c r="F206" s="272" t="s">
        <v>49</v>
      </c>
      <c r="G206" s="251"/>
      <c r="H206" s="373" t="s">
        <v>930</v>
      </c>
      <c r="I206" s="373"/>
      <c r="J206" s="373"/>
      <c r="K206" s="297"/>
    </row>
    <row r="207" spans="2:11" s="1" customFormat="1" ht="15" customHeight="1">
      <c r="B207" s="274"/>
      <c r="C207" s="251"/>
      <c r="D207" s="251"/>
      <c r="E207" s="251"/>
      <c r="F207" s="272"/>
      <c r="G207" s="251"/>
      <c r="H207" s="251"/>
      <c r="I207" s="251"/>
      <c r="J207" s="251"/>
      <c r="K207" s="297"/>
    </row>
    <row r="208" spans="2:11" s="1" customFormat="1" ht="15" customHeight="1">
      <c r="B208" s="274"/>
      <c r="C208" s="251" t="s">
        <v>871</v>
      </c>
      <c r="D208" s="251"/>
      <c r="E208" s="251"/>
      <c r="F208" s="272" t="s">
        <v>82</v>
      </c>
      <c r="G208" s="251"/>
      <c r="H208" s="373" t="s">
        <v>931</v>
      </c>
      <c r="I208" s="373"/>
      <c r="J208" s="373"/>
      <c r="K208" s="297"/>
    </row>
    <row r="209" spans="2:11" s="1" customFormat="1" ht="15" customHeight="1">
      <c r="B209" s="274"/>
      <c r="C209" s="251"/>
      <c r="D209" s="251"/>
      <c r="E209" s="251"/>
      <c r="F209" s="272" t="s">
        <v>766</v>
      </c>
      <c r="G209" s="251"/>
      <c r="H209" s="373" t="s">
        <v>767</v>
      </c>
      <c r="I209" s="373"/>
      <c r="J209" s="373"/>
      <c r="K209" s="297"/>
    </row>
    <row r="210" spans="2:11" s="1" customFormat="1" ht="15" customHeight="1">
      <c r="B210" s="274"/>
      <c r="C210" s="251"/>
      <c r="D210" s="251"/>
      <c r="E210" s="251"/>
      <c r="F210" s="272" t="s">
        <v>764</v>
      </c>
      <c r="G210" s="251"/>
      <c r="H210" s="373" t="s">
        <v>932</v>
      </c>
      <c r="I210" s="373"/>
      <c r="J210" s="373"/>
      <c r="K210" s="297"/>
    </row>
    <row r="211" spans="2:11" s="1" customFormat="1" ht="15" customHeight="1">
      <c r="B211" s="315"/>
      <c r="C211" s="251"/>
      <c r="D211" s="251"/>
      <c r="E211" s="251"/>
      <c r="F211" s="272" t="s">
        <v>768</v>
      </c>
      <c r="G211" s="310"/>
      <c r="H211" s="374" t="s">
        <v>769</v>
      </c>
      <c r="I211" s="374"/>
      <c r="J211" s="374"/>
      <c r="K211" s="316"/>
    </row>
    <row r="212" spans="2:11" s="1" customFormat="1" ht="15" customHeight="1">
      <c r="B212" s="315"/>
      <c r="C212" s="251"/>
      <c r="D212" s="251"/>
      <c r="E212" s="251"/>
      <c r="F212" s="272" t="s">
        <v>770</v>
      </c>
      <c r="G212" s="310"/>
      <c r="H212" s="374" t="s">
        <v>150</v>
      </c>
      <c r="I212" s="374"/>
      <c r="J212" s="374"/>
      <c r="K212" s="316"/>
    </row>
    <row r="213" spans="2:11" s="1" customFormat="1" ht="15" customHeight="1">
      <c r="B213" s="315"/>
      <c r="C213" s="251"/>
      <c r="D213" s="251"/>
      <c r="E213" s="251"/>
      <c r="F213" s="272"/>
      <c r="G213" s="310"/>
      <c r="H213" s="301"/>
      <c r="I213" s="301"/>
      <c r="J213" s="301"/>
      <c r="K213" s="316"/>
    </row>
    <row r="214" spans="2:11" s="1" customFormat="1" ht="15" customHeight="1">
      <c r="B214" s="315"/>
      <c r="C214" s="251" t="s">
        <v>895</v>
      </c>
      <c r="D214" s="251"/>
      <c r="E214" s="251"/>
      <c r="F214" s="272">
        <v>1</v>
      </c>
      <c r="G214" s="310"/>
      <c r="H214" s="374" t="s">
        <v>933</v>
      </c>
      <c r="I214" s="374"/>
      <c r="J214" s="374"/>
      <c r="K214" s="316"/>
    </row>
    <row r="215" spans="2:11" s="1" customFormat="1" ht="15" customHeight="1">
      <c r="B215" s="315"/>
      <c r="C215" s="251"/>
      <c r="D215" s="251"/>
      <c r="E215" s="251"/>
      <c r="F215" s="272">
        <v>2</v>
      </c>
      <c r="G215" s="310"/>
      <c r="H215" s="374" t="s">
        <v>934</v>
      </c>
      <c r="I215" s="374"/>
      <c r="J215" s="374"/>
      <c r="K215" s="316"/>
    </row>
    <row r="216" spans="2:11" s="1" customFormat="1" ht="15" customHeight="1">
      <c r="B216" s="315"/>
      <c r="C216" s="251"/>
      <c r="D216" s="251"/>
      <c r="E216" s="251"/>
      <c r="F216" s="272">
        <v>3</v>
      </c>
      <c r="G216" s="310"/>
      <c r="H216" s="374" t="s">
        <v>935</v>
      </c>
      <c r="I216" s="374"/>
      <c r="J216" s="374"/>
      <c r="K216" s="316"/>
    </row>
    <row r="217" spans="2:11" s="1" customFormat="1" ht="15" customHeight="1">
      <c r="B217" s="315"/>
      <c r="C217" s="251"/>
      <c r="D217" s="251"/>
      <c r="E217" s="251"/>
      <c r="F217" s="272">
        <v>4</v>
      </c>
      <c r="G217" s="310"/>
      <c r="H217" s="374" t="s">
        <v>936</v>
      </c>
      <c r="I217" s="374"/>
      <c r="J217" s="374"/>
      <c r="K217" s="316"/>
    </row>
    <row r="218" spans="2:11" s="1" customFormat="1" ht="12.75" customHeight="1">
      <c r="B218" s="317"/>
      <c r="C218" s="318"/>
      <c r="D218" s="318"/>
      <c r="E218" s="318"/>
      <c r="F218" s="318"/>
      <c r="G218" s="318"/>
      <c r="H218" s="318"/>
      <c r="I218" s="318"/>
      <c r="J218" s="318"/>
      <c r="K218" s="319"/>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2021-04-1 - MŠ Jeronýmova...</vt:lpstr>
      <vt:lpstr>2021-04-2 - MŠ Jeronýmova...</vt:lpstr>
      <vt:lpstr>Pokyny pro vyplnění</vt:lpstr>
      <vt:lpstr>'2021-04-1 - MŠ Jeronýmova...'!Názvy_tisku</vt:lpstr>
      <vt:lpstr>'2021-04-2 - MŠ Jeronýmova...'!Názvy_tisku</vt:lpstr>
      <vt:lpstr>'Rekapitulace stavby'!Názvy_tisku</vt:lpstr>
      <vt:lpstr>'2021-04-1 - MŠ Jeronýmova...'!Oblast_tisku</vt:lpstr>
      <vt:lpstr>'2021-04-2 - MŠ Jeronýmova...'!Oblast_tisku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Otakar Berdych</dc:creator>
  <cp:lastModifiedBy>ota</cp:lastModifiedBy>
  <cp:lastPrinted>2021-04-15T21:18:04Z</cp:lastPrinted>
  <dcterms:created xsi:type="dcterms:W3CDTF">2021-04-15T21:16:34Z</dcterms:created>
  <dcterms:modified xsi:type="dcterms:W3CDTF">2021-04-15T21:18:17Z</dcterms:modified>
</cp:coreProperties>
</file>